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7190" windowHeight="12720" tabRatio="603" activeTab="0"/>
  </bookViews>
  <sheets>
    <sheet name="Всего с 01.01.22" sheetId="1" r:id="rId1"/>
    <sheet name="Всего с 01.01.22 квартальная " sheetId="2" r:id="rId2"/>
  </sheets>
  <definedNames>
    <definedName name="_xlnm.Print_Titles" localSheetId="1">'Всего с 01.01.22 квартальная '!$A:$B,'Всего с 01.01.22 квартальная '!$3:$6</definedName>
  </definedNames>
  <calcPr fullCalcOnLoad="1"/>
</workbook>
</file>

<file path=xl/sharedStrings.xml><?xml version="1.0" encoding="utf-8"?>
<sst xmlns="http://schemas.openxmlformats.org/spreadsheetml/2006/main" count="353" uniqueCount="155">
  <si>
    <t>посещение</t>
  </si>
  <si>
    <t>обращение</t>
  </si>
  <si>
    <t>рублей</t>
  </si>
  <si>
    <t>№ п/п</t>
  </si>
  <si>
    <t>законченный случай</t>
  </si>
  <si>
    <t>Медицинская организация</t>
  </si>
  <si>
    <t>всего</t>
  </si>
  <si>
    <t>по неотложной медицинской
 помощи</t>
  </si>
  <si>
    <t>по заболеванию</t>
  </si>
  <si>
    <t>случай лечения</t>
  </si>
  <si>
    <t>Стоимость медицинской помощи</t>
  </si>
  <si>
    <t>посещений с профилактическими и иными целями</t>
  </si>
  <si>
    <t>посещений по неотложной медицинской
 помощи</t>
  </si>
  <si>
    <t>амбулаторной медицинской помощи</t>
  </si>
  <si>
    <t>стационарной медицинской помощи</t>
  </si>
  <si>
    <t>скорой медицинской помощи</t>
  </si>
  <si>
    <t>медицинской помощи в условиях дневного стационара</t>
  </si>
  <si>
    <t>вызов</t>
  </si>
  <si>
    <t>из них: в рамках финансирования по подушевому нормативу</t>
  </si>
  <si>
    <t>в том числе разовых посещений в связи с заболеванием</t>
  </si>
  <si>
    <t>ООО "Макс Белмед"</t>
  </si>
  <si>
    <t>ООО Леб Гок "Здоровье"</t>
  </si>
  <si>
    <t>ООО"Крофт-Оптика"*</t>
  </si>
  <si>
    <t>ООО"Центр современной стоматологии"</t>
  </si>
  <si>
    <t>ОГБУЗ Алексеевская ЦРБ</t>
  </si>
  <si>
    <t>ОГБУЗ Белгородская ЦРБ</t>
  </si>
  <si>
    <t>ОГБУЗ Борисовская ЦРБ</t>
  </si>
  <si>
    <t>ОГБУЗ Валуйская ЦРБ</t>
  </si>
  <si>
    <t>ОГБУЗ Вейделевская ЦРБ</t>
  </si>
  <si>
    <t>ОГБУЗ Волоконовская ЦРБ</t>
  </si>
  <si>
    <t>ОГБУЗ Грайворонская ЦРБ</t>
  </si>
  <si>
    <t>ОГБУЗ Ивнянская ЦРБ</t>
  </si>
  <si>
    <t>ОГБУЗ Корочанская ЦРБ</t>
  </si>
  <si>
    <t>ОГБУЗ Красненская ЦРБ</t>
  </si>
  <si>
    <t>ОГБУЗ Красногвардейская ЦРБ</t>
  </si>
  <si>
    <t>ОГБУЗ Новооскольская ЦРБ</t>
  </si>
  <si>
    <t>ОГБУЗ Прохоровская ЦРБ</t>
  </si>
  <si>
    <t>ОГБУЗ Ракитянская ЦРБ</t>
  </si>
  <si>
    <t>ОГБУЗ Ровеньская ЦРБ</t>
  </si>
  <si>
    <t>ООО Белгородская стоматологическая ассоциация</t>
  </si>
  <si>
    <t>ОГБУЗ Шебекинская ЦРБ</t>
  </si>
  <si>
    <t>ОГБУЗ Б-Троицкая РБ</t>
  </si>
  <si>
    <t>ОГАУЗ Стомат.поликлиника</t>
  </si>
  <si>
    <t>ОГБУЗ Яковлевская ЦРБ</t>
  </si>
  <si>
    <t>ОГБУЗ Томаровская РБ им И.С.Сальтевского</t>
  </si>
  <si>
    <t>МСЧ УВД РФ по Белгородской области</t>
  </si>
  <si>
    <t>ФГАОУ ВПО БелГУ</t>
  </si>
  <si>
    <t>ОГБУЗ Н-Тав. БВЛ</t>
  </si>
  <si>
    <t>ОГАУЗ Санаторий "Красиво"</t>
  </si>
  <si>
    <t>НП"Офтальмологический центр"</t>
  </si>
  <si>
    <t>ООО "Офтальмологическая п-ка"</t>
  </si>
  <si>
    <t>ООО "Прозрение Плюс"</t>
  </si>
  <si>
    <t>ООО "МедЭко"</t>
  </si>
  <si>
    <t>ООО "Фрезениус -Нефрокеа"</t>
  </si>
  <si>
    <t>ООО "ЛДЦ МИБС-Белгород"</t>
  </si>
  <si>
    <t>ООО "ЛДЦ МИБС-Старый Оскол"</t>
  </si>
  <si>
    <t>1 уровень</t>
  </si>
  <si>
    <t>2 уровень</t>
  </si>
  <si>
    <t>3 уровень</t>
  </si>
  <si>
    <t>ООО"Ковчег"</t>
  </si>
  <si>
    <t>ОГАУЗ " Детская стоматологическая поликлиника г.Белгород"</t>
  </si>
  <si>
    <t>ОГАУЗ "Стоматологическая поликлиника №1 г.Белгород"</t>
  </si>
  <si>
    <t>ОГБУЗ "Детская стоматологическая поликлиника г. Старый Оскол"</t>
  </si>
  <si>
    <t xml:space="preserve">ОГАУЗ"Стоматологическая поликлиника г. Старый Оскол" </t>
  </si>
  <si>
    <t>ОГБУЗ "Губкинская ЦРБ"</t>
  </si>
  <si>
    <t>ОГАУЗ"Стоматологическая поликлиника  г.Губкин"</t>
  </si>
  <si>
    <t>ООО "Консультативно-диагностическая поликлиника"</t>
  </si>
  <si>
    <t xml:space="preserve">ООО "Диагностический Центр" </t>
  </si>
  <si>
    <t>ООО Медицинский центр "Поколение"</t>
  </si>
  <si>
    <t>ООО "Клиника амбулаторной хирургии Плюс"</t>
  </si>
  <si>
    <t>ГУП БО "Стоматологическая поликлиника №2 г.Белгорода"</t>
  </si>
  <si>
    <t>ОГБУЗ Белгородский онкодиспансер</t>
  </si>
  <si>
    <t>ООО "Поликлиника Полимедика-Белгород"</t>
  </si>
  <si>
    <t>ООО "Стоматологическая  поликлиника"</t>
  </si>
  <si>
    <t>ООО "Клиника Сердца"</t>
  </si>
  <si>
    <t>ООО "М-Сервис"</t>
  </si>
  <si>
    <t>амбулаторно-поликлиническая помощь</t>
  </si>
  <si>
    <t xml:space="preserve">Объемы медицинской помощи </t>
  </si>
  <si>
    <t>численность застрахованного  населения</t>
  </si>
  <si>
    <t>ОГБУЗ БОКБ Святителя Иоасафа</t>
  </si>
  <si>
    <t>стационарная медицинская помощь</t>
  </si>
  <si>
    <t>ОГБУЗ "Старооскольская окружная больница Святителя Луки Крымского"</t>
  </si>
  <si>
    <t>ОГБУЗ "Городская поликлиника  г. Белгорода"</t>
  </si>
  <si>
    <t>ОГБУЗ "Детская областная клиническая больница"</t>
  </si>
  <si>
    <t>ОГБУЗ Чернянская ЦРБ им. П.В.Гапотченко</t>
  </si>
  <si>
    <t>ООО "За рождение"</t>
  </si>
  <si>
    <t>ОГБУЗ "Городская больница №2 г.Белгорода"</t>
  </si>
  <si>
    <t>ООО "Нейро-ортопедический центр"</t>
  </si>
  <si>
    <t>Итого по МО</t>
  </si>
  <si>
    <t>Всего по области</t>
  </si>
  <si>
    <t>Кроме того жители Белгородской области получившие медицинские услуги в других субъектах РФ</t>
  </si>
  <si>
    <t>в т.ч. медицинской реабилитации</t>
  </si>
  <si>
    <t>ООО "МедСтандарт</t>
  </si>
  <si>
    <t>ОГБУЗ "Станция скорой медицинской помощи Белгородской области"</t>
  </si>
  <si>
    <t>ЧУЗ Ж/Д "Больница "РЖД-Медицина" города  Белгород"</t>
  </si>
  <si>
    <t>ООО "Социальная стоматология Белогорья" ОСП Старооскольского городского округа"</t>
  </si>
  <si>
    <t>ООО "Семейная стоматлогия"</t>
  </si>
  <si>
    <t>ОГБУЗ ""Белгородское патологоанатомическое бюро"</t>
  </si>
  <si>
    <t>ООО "РадиоМедСинтез"</t>
  </si>
  <si>
    <t>ОГБУЗ "Центр борьбы и профилактики СПИД"</t>
  </si>
  <si>
    <t>ООО "Клиника эксперт Белгород"</t>
  </si>
  <si>
    <t>ОГБУЗ "Старооскольская окружная детская больница"</t>
  </si>
  <si>
    <t>ОГБУЗ "Центр общественного здоровья медицинской профилактики  г.Старый Оскол"(в части центра здоровья)</t>
  </si>
  <si>
    <t>ОГБУЗ "Станция скорой медицинской помощи города Старого Оскола"</t>
  </si>
  <si>
    <t>ООО "Белгородская неотложка"</t>
  </si>
  <si>
    <t>Объемы медицинской помощи и их финансового обеспечения с 01.01.2022 года установленных Комиссией по разработке ТП ОМС в разрезе медицинских организаций</t>
  </si>
  <si>
    <t>"Медицинская реабилитация"</t>
  </si>
  <si>
    <t>Всего 2022</t>
  </si>
  <si>
    <t>Медицинская помощь в амбулаторных условиях, оплата котрой осушествляется по подушевому нормативу на прикпепившися лиц</t>
  </si>
  <si>
    <t>ФАПы</t>
  </si>
  <si>
    <t xml:space="preserve">Медицинская помощь в амбулаторных условиях, оплата котрой осушествляется за единицу объема медицинской помощи </t>
  </si>
  <si>
    <t>Медицинская помощь в амбулаторных условиях, оплата котрой осушествляется за медицинскую услугу</t>
  </si>
  <si>
    <t>ОГБУЗ Краснояружская ЦРБ*</t>
  </si>
  <si>
    <t>ООО "Клиника семейного здоровья Медэксперт"</t>
  </si>
  <si>
    <t>комплексное посещение</t>
  </si>
  <si>
    <t>ООО "Виталаб"</t>
  </si>
  <si>
    <t>Медицинская помощь в амбулаторных условиях, оплата котрой осушествляется за комплексное посещение (углубленная диспансеризация)</t>
  </si>
  <si>
    <t>15=16+24+26+27</t>
  </si>
  <si>
    <t>16=17+18+19+20+21+22+23</t>
  </si>
  <si>
    <t>Стимулирующие выплаты (результативность 5%)</t>
  </si>
  <si>
    <t>Амбулаторно-поликлиническая помощь</t>
  </si>
  <si>
    <t>Медицинская помощь в условиях дневного стационара</t>
  </si>
  <si>
    <t>Скорая медицинская помощь</t>
  </si>
  <si>
    <t>Стоимость медицинской помощи всего (руб.)</t>
  </si>
  <si>
    <t>Стоимость скорой медицинской помощи (руб.)</t>
  </si>
  <si>
    <t>посещения с профилактическими и иными целями</t>
  </si>
  <si>
    <t>посещения по неотложной медицинской помощи</t>
  </si>
  <si>
    <t>обращение в связи с заболеванием</t>
  </si>
  <si>
    <t>всего АПП</t>
  </si>
  <si>
    <t>январь-март</t>
  </si>
  <si>
    <t>апрель-июнь</t>
  </si>
  <si>
    <t>июль-сентябрь</t>
  </si>
  <si>
    <t>октябрь-декабрь</t>
  </si>
  <si>
    <t>Медицинская помощь, оплата которой осуществляется по подушевому нормативу на прикрепившихся лиц</t>
  </si>
  <si>
    <t>Медицинская помощь, оплата которой осуществляется  за единицу объема</t>
  </si>
  <si>
    <t xml:space="preserve">Медицинская помощь, оплата которой осуществляется  за услугу </t>
  </si>
  <si>
    <t>Медицинская помощь, оплата которой осуществляется  за(комплексное посещение, углубленная диспансеризация)</t>
  </si>
  <si>
    <t>Неотложная медицинская помощь (включая стоматологию)</t>
  </si>
  <si>
    <t>Стоимость стационаро-замещающей медицинской помощи (руб.)</t>
  </si>
  <si>
    <t xml:space="preserve">Стоимость стационарной медицинской помощи (руб.) в т.ч. </t>
  </si>
  <si>
    <t>Медицинской реабилитации</t>
  </si>
  <si>
    <t xml:space="preserve">январь-март </t>
  </si>
  <si>
    <t xml:space="preserve">Всего на год в т.ч. </t>
  </si>
  <si>
    <t xml:space="preserve">Стационарная медицинская помощь в т.ч. </t>
  </si>
  <si>
    <t>стационар -законченный случай</t>
  </si>
  <si>
    <t>медицинская реабилитация</t>
  </si>
  <si>
    <t xml:space="preserve">вызова </t>
  </si>
  <si>
    <t>48=53+58+63+68+73+78+83</t>
  </si>
  <si>
    <t>43=48+88+98+103</t>
  </si>
  <si>
    <t>Приложение №2   к  протоколу №21 от 30 декабря 2021 года</t>
  </si>
  <si>
    <t>Приложение №3  к  протоколу №21 от 30 декабря 2021 года</t>
  </si>
  <si>
    <t>ОГБУЗ "Губкинская городская детская больница"</t>
  </si>
  <si>
    <t>ООО "Семейная стоматология"</t>
  </si>
  <si>
    <t>ОГБУЗ "Белгородское патологоанатомическое бюро"</t>
  </si>
  <si>
    <t>ОГБУЗ Новотаволжанская  БВЛ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</si>
</sst>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_(* #,##0.00_);_(* \(#,##0.00\);_(* &quot;-&quot;??_);_(@_)"/>
    <numFmt numFmtId="174" formatCode="_-* #,##0.000_р_._-;\-* #,##0.000_р_._-;_-* &quot;-&quot;??_р_._-;_-@_-"/>
    <numFmt numFmtId="175" formatCode="_-* #,##0.0_р_._-;\-* #,##0.0_р_._-;_-* &quot;-&quot;??_р_._-;_-@_-"/>
    <numFmt numFmtId="176" formatCode="[$-FC19]d\ mmmm\ yyyy\ &quot;г.&quot;"/>
    <numFmt numFmtId="177" formatCode="#,##0_ ;[Red]\-#,##0\ "/>
    <numFmt numFmtId="178" formatCode="#,##0.0"/>
    <numFmt numFmtId="179" formatCode="_-* #,##0.0_р_._-;\-* #,##0.0_р_._-;_-* &quot;-&quot;?_р_._-;_-@_-"/>
    <numFmt numFmtId="180" formatCode="#,##0_ ;\-#,##0\ "/>
    <numFmt numFmtId="181" formatCode="0.0000"/>
    <numFmt numFmtId="182" formatCode="0.000"/>
    <numFmt numFmtId="183" formatCode="0.0"/>
    <numFmt numFmtId="184" formatCode="0.00000"/>
    <numFmt numFmtId="185" formatCode="0.000000"/>
    <numFmt numFmtId="186" formatCode="_-* #,##0.000\ _₽_-;\-* #,##0.000\ _₽_-;_-* &quot;-&quot;???\ _₽_-;_-@_-"/>
    <numFmt numFmtId="187" formatCode="_-* #,##0.0\ _₽_-;\-* #,##0.0\ _₽_-;_-* &quot;-&quot;?\ _₽_-;_-@_-"/>
    <numFmt numFmtId="188" formatCode="#,##0\ &quot;₽&quot;"/>
    <numFmt numFmtId="189" formatCode="#,##0.0_ ;\-#,##0.0\ "/>
    <numFmt numFmtId="190" formatCode="#,##0.00_ ;\-#,##0.00\ "/>
    <numFmt numFmtId="191" formatCode="#,##0.000_ ;\-#,##0.000\ "/>
    <numFmt numFmtId="192" formatCode="#,##0.0000_ ;\-#,##0.0000\ "/>
    <numFmt numFmtId="193" formatCode="#,##0.00000_ ;\-#,##0.00000\ "/>
    <numFmt numFmtId="194" formatCode="#,##0.000000_ ;\-#,##0.000000\ "/>
    <numFmt numFmtId="195" formatCode="#,##0.0000000_ ;\-#,##0.0000000\ "/>
    <numFmt numFmtId="196" formatCode="_-* #,##0.00\ _₽_-;\-* #,##0.00\ _₽_-;_-* &quot;-&quot;?\ _₽_-;_-@_-"/>
    <numFmt numFmtId="197" formatCode="#,##0.000"/>
    <numFmt numFmtId="198" formatCode="0.0000000"/>
    <numFmt numFmtId="199" formatCode="0.00000000"/>
    <numFmt numFmtId="200" formatCode="#,##0.0_ ;[Red]\-#,##0.0\ "/>
    <numFmt numFmtId="201" formatCode="#,##0.00_ ;[Red]\-#,##0.00\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" fontId="5" fillId="33" borderId="10" xfId="59" applyNumberFormat="1" applyFont="1" applyFill="1" applyBorder="1" applyAlignment="1" applyProtection="1">
      <alignment horizontal="center"/>
      <protection/>
    </xf>
    <xf numFmtId="0" fontId="5" fillId="33" borderId="0" xfId="59" applyFont="1" applyFill="1" applyBorder="1">
      <alignment/>
      <protection/>
    </xf>
    <xf numFmtId="0" fontId="3" fillId="33" borderId="0" xfId="54" applyFont="1" applyFill="1" applyBorder="1" applyAlignment="1">
      <alignment horizontal="center" vertical="center" wrapText="1"/>
      <protection/>
    </xf>
    <xf numFmtId="0" fontId="4" fillId="33" borderId="0" xfId="59" applyFont="1" applyFill="1" applyBorder="1" applyAlignment="1">
      <alignment horizontal="center" vertical="center"/>
      <protection/>
    </xf>
    <xf numFmtId="1" fontId="3" fillId="33" borderId="10" xfId="59" applyNumberFormat="1" applyFont="1" applyFill="1" applyBorder="1" applyAlignment="1" applyProtection="1">
      <alignment horizontal="center"/>
      <protection/>
    </xf>
    <xf numFmtId="1" fontId="9" fillId="33" borderId="10" xfId="59" applyNumberFormat="1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>
      <alignment horizontal="center"/>
    </xf>
    <xf numFmtId="0" fontId="3" fillId="33" borderId="0" xfId="59" applyFont="1" applyFill="1" applyBorder="1" applyAlignment="1">
      <alignment horizontal="center"/>
      <protection/>
    </xf>
    <xf numFmtId="0" fontId="3" fillId="33" borderId="11" xfId="59" applyFont="1" applyFill="1" applyBorder="1" applyAlignment="1">
      <alignment horizontal="center"/>
      <protection/>
    </xf>
    <xf numFmtId="0" fontId="3" fillId="33" borderId="0" xfId="59" applyFont="1" applyFill="1" applyAlignment="1">
      <alignment horizontal="center"/>
      <protection/>
    </xf>
    <xf numFmtId="0" fontId="3" fillId="33" borderId="11" xfId="0" applyFont="1" applyFill="1" applyBorder="1" applyAlignment="1">
      <alignment horizontal="left"/>
    </xf>
    <xf numFmtId="0" fontId="3" fillId="33" borderId="11" xfId="59" applyFont="1" applyFill="1" applyBorder="1" applyAlignment="1">
      <alignment horizontal="left"/>
      <protection/>
    </xf>
    <xf numFmtId="0" fontId="7" fillId="33" borderId="11" xfId="59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/>
      <protection/>
    </xf>
    <xf numFmtId="3" fontId="5" fillId="33" borderId="10" xfId="59" applyNumberFormat="1" applyFont="1" applyFill="1" applyBorder="1" applyAlignment="1" applyProtection="1">
      <alignment horizontal="center" wrapText="1"/>
      <protection/>
    </xf>
    <xf numFmtId="0" fontId="3" fillId="33" borderId="12" xfId="69" applyNumberFormat="1" applyFont="1" applyFill="1" applyBorder="1" applyAlignment="1">
      <alignment horizontal="center"/>
    </xf>
    <xf numFmtId="0" fontId="3" fillId="33" borderId="12" xfId="59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vertical="center" wrapText="1"/>
    </xf>
    <xf numFmtId="0" fontId="10" fillId="33" borderId="0" xfId="55" applyFont="1" applyFill="1" applyBorder="1" applyAlignment="1">
      <alignment horizontal="center"/>
      <protection/>
    </xf>
    <xf numFmtId="0" fontId="3" fillId="33" borderId="0" xfId="54" applyFont="1" applyFill="1" applyBorder="1" applyAlignment="1">
      <alignment horizontal="center" vertical="center"/>
      <protection/>
    </xf>
    <xf numFmtId="0" fontId="7" fillId="33" borderId="11" xfId="59" applyFont="1" applyFill="1" applyBorder="1" applyAlignment="1">
      <alignment horizontal="center" vertical="center"/>
      <protection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/>
    </xf>
    <xf numFmtId="172" fontId="3" fillId="33" borderId="11" xfId="69" applyNumberFormat="1" applyFont="1" applyFill="1" applyBorder="1" applyAlignment="1">
      <alignment horizontal="center" vertical="top"/>
    </xf>
    <xf numFmtId="0" fontId="9" fillId="33" borderId="0" xfId="59" applyFont="1" applyFill="1" applyAlignment="1">
      <alignment horizontal="center"/>
      <protection/>
    </xf>
    <xf numFmtId="9" fontId="7" fillId="33" borderId="14" xfId="65" applyFont="1" applyFill="1" applyBorder="1" applyAlignment="1">
      <alignment horizontal="center" vertical="center" wrapText="1"/>
    </xf>
    <xf numFmtId="3" fontId="3" fillId="33" borderId="14" xfId="69" applyNumberFormat="1" applyFont="1" applyFill="1" applyBorder="1" applyAlignment="1">
      <alignment horizontal="center" vertical="top"/>
    </xf>
    <xf numFmtId="0" fontId="9" fillId="33" borderId="15" xfId="69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/>
    </xf>
    <xf numFmtId="0" fontId="9" fillId="33" borderId="0" xfId="59" applyFont="1" applyFill="1" applyBorder="1" applyAlignment="1">
      <alignment horizontal="center"/>
      <protection/>
    </xf>
    <xf numFmtId="0" fontId="3" fillId="33" borderId="11" xfId="59" applyFont="1" applyFill="1" applyBorder="1" applyAlignment="1">
      <alignment horizontal="center" wrapText="1"/>
      <protection/>
    </xf>
    <xf numFmtId="3" fontId="3" fillId="33" borderId="11" xfId="59" applyNumberFormat="1" applyFont="1" applyFill="1" applyBorder="1" applyAlignment="1">
      <alignment horizontal="center"/>
      <protection/>
    </xf>
    <xf numFmtId="0" fontId="9" fillId="33" borderId="11" xfId="59" applyFont="1" applyFill="1" applyBorder="1" applyAlignment="1">
      <alignment horizontal="center"/>
      <protection/>
    </xf>
    <xf numFmtId="3" fontId="9" fillId="33" borderId="11" xfId="59" applyNumberFormat="1" applyFont="1" applyFill="1" applyBorder="1" applyAlignment="1">
      <alignment horizontal="center"/>
      <protection/>
    </xf>
    <xf numFmtId="1" fontId="5" fillId="33" borderId="10" xfId="59" applyNumberFormat="1" applyFont="1" applyFill="1" applyBorder="1" applyAlignment="1" applyProtection="1">
      <alignment horizontal="center" wrapText="1"/>
      <protection/>
    </xf>
    <xf numFmtId="1" fontId="5" fillId="33" borderId="10" xfId="59" applyNumberFormat="1" applyFont="1" applyFill="1" applyBorder="1" applyAlignment="1" applyProtection="1">
      <alignment horizontal="center" vertical="center"/>
      <protection/>
    </xf>
    <xf numFmtId="172" fontId="3" fillId="33" borderId="11" xfId="69" applyNumberFormat="1" applyFont="1" applyFill="1" applyBorder="1" applyAlignment="1">
      <alignment horizontal="center" vertical="center"/>
    </xf>
    <xf numFmtId="172" fontId="9" fillId="33" borderId="11" xfId="69" applyNumberFormat="1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vertical="center"/>
    </xf>
    <xf numFmtId="1" fontId="5" fillId="33" borderId="11" xfId="59" applyNumberFormat="1" applyFont="1" applyFill="1" applyBorder="1" applyAlignment="1" applyProtection="1">
      <alignment horizontal="center" vertical="center"/>
      <protection/>
    </xf>
    <xf numFmtId="1" fontId="9" fillId="33" borderId="11" xfId="59" applyNumberFormat="1" applyFont="1" applyFill="1" applyBorder="1" applyAlignment="1" applyProtection="1">
      <alignment horizontal="center"/>
      <protection/>
    </xf>
    <xf numFmtId="1" fontId="3" fillId="33" borderId="17" xfId="59" applyNumberFormat="1" applyFont="1" applyFill="1" applyBorder="1" applyAlignment="1" applyProtection="1">
      <alignment horizontal="center"/>
      <protection/>
    </xf>
    <xf numFmtId="1" fontId="51" fillId="33" borderId="10" xfId="59" applyNumberFormat="1" applyFont="1" applyFill="1" applyBorder="1" applyAlignment="1" applyProtection="1">
      <alignment horizontal="center"/>
      <protection/>
    </xf>
    <xf numFmtId="3" fontId="52" fillId="33" borderId="18" xfId="0" applyNumberFormat="1" applyFont="1" applyFill="1" applyBorder="1" applyAlignment="1">
      <alignment/>
    </xf>
    <xf numFmtId="172" fontId="51" fillId="33" borderId="11" xfId="69" applyNumberFormat="1" applyFont="1" applyFill="1" applyBorder="1" applyAlignment="1">
      <alignment horizontal="center" vertical="top"/>
    </xf>
    <xf numFmtId="3" fontId="3" fillId="33" borderId="11" xfId="69" applyNumberFormat="1" applyFont="1" applyFill="1" applyBorder="1" applyAlignment="1">
      <alignment horizontal="center" vertical="top"/>
    </xf>
    <xf numFmtId="3" fontId="3" fillId="33" borderId="11" xfId="0" applyNumberFormat="1" applyFont="1" applyFill="1" applyBorder="1" applyAlignment="1">
      <alignment horizontal="center"/>
    </xf>
    <xf numFmtId="172" fontId="3" fillId="33" borderId="11" xfId="69" applyNumberFormat="1" applyFont="1" applyFill="1" applyBorder="1" applyAlignment="1">
      <alignment vertical="top"/>
    </xf>
    <xf numFmtId="3" fontId="7" fillId="33" borderId="11" xfId="0" applyNumberFormat="1" applyFont="1" applyFill="1" applyBorder="1" applyAlignment="1">
      <alignment vertical="center"/>
    </xf>
    <xf numFmtId="3" fontId="7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left" vertical="center"/>
    </xf>
    <xf numFmtId="3" fontId="3" fillId="33" borderId="11" xfId="59" applyNumberFormat="1" applyFont="1" applyFill="1" applyBorder="1" applyAlignment="1">
      <alignment horizontal="center" vertical="center"/>
      <protection/>
    </xf>
    <xf numFmtId="178" fontId="3" fillId="33" borderId="11" xfId="59" applyNumberFormat="1" applyFont="1" applyFill="1" applyBorder="1" applyAlignment="1">
      <alignment horizontal="center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9" xfId="59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wrapText="1"/>
      <protection/>
    </xf>
    <xf numFmtId="0" fontId="9" fillId="33" borderId="20" xfId="69" applyNumberFormat="1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175" fontId="9" fillId="33" borderId="11" xfId="69" applyNumberFormat="1" applyFont="1" applyFill="1" applyBorder="1" applyAlignment="1">
      <alignment horizontal="center" vertical="top"/>
    </xf>
    <xf numFmtId="3" fontId="4" fillId="33" borderId="11" xfId="0" applyNumberFormat="1" applyFont="1" applyFill="1" applyBorder="1" applyAlignment="1">
      <alignment horizontal="center" vertical="center"/>
    </xf>
    <xf numFmtId="0" fontId="3" fillId="33" borderId="0" xfId="59" applyFont="1" applyFill="1" applyBorder="1">
      <alignment/>
      <protection/>
    </xf>
    <xf numFmtId="0" fontId="3" fillId="33" borderId="0" xfId="59" applyFont="1" applyFill="1" applyBorder="1" applyAlignment="1">
      <alignment horizontal="center" vertical="center"/>
      <protection/>
    </xf>
    <xf numFmtId="3" fontId="52" fillId="33" borderId="11" xfId="0" applyNumberFormat="1" applyFont="1" applyFill="1" applyBorder="1" applyAlignment="1">
      <alignment horizontal="center" vertical="center"/>
    </xf>
    <xf numFmtId="177" fontId="52" fillId="33" borderId="11" xfId="55" applyNumberFormat="1" applyFont="1" applyFill="1" applyBorder="1">
      <alignment/>
      <protection/>
    </xf>
    <xf numFmtId="177" fontId="53" fillId="33" borderId="11" xfId="55" applyNumberFormat="1" applyFont="1" applyFill="1" applyBorder="1">
      <alignment/>
      <protection/>
    </xf>
    <xf numFmtId="3" fontId="9" fillId="33" borderId="11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center" vertical="center"/>
    </xf>
    <xf numFmtId="177" fontId="52" fillId="33" borderId="11" xfId="55" applyNumberFormat="1" applyFont="1" applyFill="1" applyBorder="1" applyAlignment="1">
      <alignment horizontal="right"/>
      <protection/>
    </xf>
    <xf numFmtId="3" fontId="9" fillId="33" borderId="11" xfId="0" applyNumberFormat="1" applyFont="1" applyFill="1" applyBorder="1" applyAlignment="1">
      <alignment horizontal="right" vertical="center"/>
    </xf>
    <xf numFmtId="3" fontId="3" fillId="33" borderId="11" xfId="0" applyNumberFormat="1" applyFont="1" applyFill="1" applyBorder="1" applyAlignment="1">
      <alignment horizontal="right" vertical="center"/>
    </xf>
    <xf numFmtId="3" fontId="3" fillId="33" borderId="11" xfId="59" applyNumberFormat="1" applyFont="1" applyFill="1" applyBorder="1" applyAlignment="1">
      <alignment horizontal="right"/>
      <protection/>
    </xf>
    <xf numFmtId="3" fontId="9" fillId="33" borderId="11" xfId="59" applyNumberFormat="1" applyFont="1" applyFill="1" applyBorder="1" applyAlignment="1">
      <alignment horizontal="right"/>
      <protection/>
    </xf>
    <xf numFmtId="0" fontId="53" fillId="33" borderId="12" xfId="55" applyFont="1" applyFill="1" applyBorder="1" applyAlignment="1">
      <alignment vertical="center"/>
      <protection/>
    </xf>
    <xf numFmtId="0" fontId="53" fillId="33" borderId="21" xfId="55" applyFont="1" applyFill="1" applyBorder="1" applyAlignment="1">
      <alignment vertical="center"/>
      <protection/>
    </xf>
    <xf numFmtId="0" fontId="53" fillId="33" borderId="14" xfId="55" applyFont="1" applyFill="1" applyBorder="1" applyAlignment="1">
      <alignment vertical="center"/>
      <protection/>
    </xf>
    <xf numFmtId="0" fontId="53" fillId="33" borderId="11" xfId="55" applyFont="1" applyFill="1" applyBorder="1" applyAlignment="1">
      <alignment vertical="center"/>
      <protection/>
    </xf>
    <xf numFmtId="1" fontId="3" fillId="33" borderId="11" xfId="59" applyNumberFormat="1" applyFont="1" applyFill="1" applyBorder="1" applyAlignment="1" applyProtection="1">
      <alignment horizontal="center" vertical="center"/>
      <protection/>
    </xf>
    <xf numFmtId="177" fontId="52" fillId="33" borderId="11" xfId="55" applyNumberFormat="1" applyFont="1" applyFill="1" applyBorder="1" applyAlignment="1">
      <alignment horizontal="center" vertical="center"/>
      <protection/>
    </xf>
    <xf numFmtId="177" fontId="52" fillId="33" borderId="11" xfId="55" applyNumberFormat="1" applyFont="1" applyFill="1" applyBorder="1" applyAlignment="1">
      <alignment horizontal="center" vertical="center" wrapText="1"/>
      <protection/>
    </xf>
    <xf numFmtId="3" fontId="52" fillId="33" borderId="11" xfId="0" applyNumberFormat="1" applyFont="1" applyFill="1" applyBorder="1" applyAlignment="1">
      <alignment horizontal="center" vertical="center" wrapText="1"/>
    </xf>
    <xf numFmtId="0" fontId="3" fillId="33" borderId="22" xfId="59" applyFont="1" applyFill="1" applyBorder="1" applyAlignment="1">
      <alignment horizontal="left"/>
      <protection/>
    </xf>
    <xf numFmtId="0" fontId="3" fillId="33" borderId="16" xfId="0" applyFont="1" applyFill="1" applyBorder="1" applyAlignment="1">
      <alignment/>
    </xf>
    <xf numFmtId="0" fontId="3" fillId="33" borderId="11" xfId="59" applyFont="1" applyFill="1" applyBorder="1" applyAlignment="1">
      <alignment wrapText="1"/>
      <protection/>
    </xf>
    <xf numFmtId="0" fontId="3" fillId="0" borderId="12" xfId="69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7" fontId="52" fillId="0" borderId="11" xfId="55" applyNumberFormat="1" applyFont="1" applyFill="1" applyBorder="1">
      <alignment/>
      <protection/>
    </xf>
    <xf numFmtId="0" fontId="3" fillId="0" borderId="0" xfId="59" applyFont="1" applyFill="1" applyBorder="1" applyAlignment="1">
      <alignment horizontal="center"/>
      <protection/>
    </xf>
    <xf numFmtId="0" fontId="9" fillId="33" borderId="17" xfId="54" applyFont="1" applyFill="1" applyBorder="1" applyAlignment="1">
      <alignment horizontal="center" vertical="center" wrapText="1"/>
      <protection/>
    </xf>
    <xf numFmtId="9" fontId="7" fillId="33" borderId="16" xfId="65" applyFont="1" applyFill="1" applyBorder="1" applyAlignment="1">
      <alignment horizontal="center" vertical="center" wrapText="1"/>
    </xf>
    <xf numFmtId="9" fontId="7" fillId="33" borderId="22" xfId="65" applyFont="1" applyFill="1" applyBorder="1" applyAlignment="1">
      <alignment horizontal="center" vertical="center" wrapText="1"/>
    </xf>
    <xf numFmtId="9" fontId="7" fillId="33" borderId="19" xfId="65" applyFont="1" applyFill="1" applyBorder="1" applyAlignment="1">
      <alignment horizontal="center" vertical="center" wrapText="1"/>
    </xf>
    <xf numFmtId="0" fontId="9" fillId="33" borderId="12" xfId="59" applyFont="1" applyFill="1" applyBorder="1" applyAlignment="1">
      <alignment horizontal="center" vertical="center" wrapText="1"/>
      <protection/>
    </xf>
    <xf numFmtId="0" fontId="9" fillId="33" borderId="21" xfId="59" applyFont="1" applyFill="1" applyBorder="1" applyAlignment="1">
      <alignment horizontal="center" vertical="center" wrapText="1"/>
      <protection/>
    </xf>
    <xf numFmtId="0" fontId="9" fillId="33" borderId="14" xfId="59" applyFont="1" applyFill="1" applyBorder="1" applyAlignment="1">
      <alignment horizontal="center" vertical="center" wrapText="1"/>
      <protection/>
    </xf>
    <xf numFmtId="0" fontId="7" fillId="33" borderId="16" xfId="59" applyFont="1" applyFill="1" applyBorder="1" applyAlignment="1">
      <alignment horizontal="center" vertical="center" wrapText="1"/>
      <protection/>
    </xf>
    <xf numFmtId="0" fontId="7" fillId="33" borderId="19" xfId="59" applyFont="1" applyFill="1" applyBorder="1" applyAlignment="1">
      <alignment horizontal="center" vertical="center" wrapText="1"/>
      <protection/>
    </xf>
    <xf numFmtId="0" fontId="9" fillId="33" borderId="16" xfId="59" applyFont="1" applyFill="1" applyBorder="1" applyAlignment="1">
      <alignment horizontal="center" vertical="center" wrapText="1"/>
      <protection/>
    </xf>
    <xf numFmtId="0" fontId="9" fillId="33" borderId="22" xfId="59" applyFont="1" applyFill="1" applyBorder="1" applyAlignment="1">
      <alignment horizontal="center" vertical="center" wrapText="1"/>
      <protection/>
    </xf>
    <xf numFmtId="0" fontId="9" fillId="33" borderId="19" xfId="59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59" applyFont="1" applyFill="1" applyBorder="1" applyAlignment="1">
      <alignment horizontal="center" vertical="center"/>
      <protection/>
    </xf>
    <xf numFmtId="0" fontId="7" fillId="33" borderId="21" xfId="59" applyFont="1" applyFill="1" applyBorder="1" applyAlignment="1">
      <alignment horizontal="center" vertical="center"/>
      <protection/>
    </xf>
    <xf numFmtId="0" fontId="7" fillId="33" borderId="14" xfId="59" applyFont="1" applyFill="1" applyBorder="1" applyAlignment="1">
      <alignment horizontal="center" vertical="center"/>
      <protection/>
    </xf>
    <xf numFmtId="0" fontId="7" fillId="33" borderId="22" xfId="59" applyFont="1" applyFill="1" applyBorder="1" applyAlignment="1">
      <alignment horizontal="center" vertical="center" wrapText="1"/>
      <protection/>
    </xf>
    <xf numFmtId="0" fontId="6" fillId="33" borderId="16" xfId="59" applyFont="1" applyFill="1" applyBorder="1" applyAlignment="1">
      <alignment horizontal="center" vertical="center" wrapText="1"/>
      <protection/>
    </xf>
    <xf numFmtId="0" fontId="6" fillId="33" borderId="19" xfId="59" applyFont="1" applyFill="1" applyBorder="1" applyAlignment="1">
      <alignment horizontal="center" vertical="center" wrapText="1"/>
      <protection/>
    </xf>
    <xf numFmtId="0" fontId="3" fillId="33" borderId="0" xfId="55" applyFont="1" applyFill="1" applyBorder="1" applyAlignment="1">
      <alignment horizontal="center" wrapText="1"/>
      <protection/>
    </xf>
    <xf numFmtId="0" fontId="7" fillId="33" borderId="12" xfId="59" applyFont="1" applyFill="1" applyBorder="1" applyAlignment="1">
      <alignment horizontal="center" vertical="center" wrapText="1"/>
      <protection/>
    </xf>
    <xf numFmtId="0" fontId="7" fillId="33" borderId="21" xfId="59" applyFont="1" applyFill="1" applyBorder="1" applyAlignment="1">
      <alignment horizontal="center" vertical="center" wrapText="1"/>
      <protection/>
    </xf>
    <xf numFmtId="0" fontId="7" fillId="33" borderId="14" xfId="59" applyFont="1" applyFill="1" applyBorder="1" applyAlignment="1">
      <alignment horizontal="center" vertical="center" wrapText="1"/>
      <protection/>
    </xf>
    <xf numFmtId="9" fontId="7" fillId="33" borderId="20" xfId="65" applyFont="1" applyFill="1" applyBorder="1" applyAlignment="1">
      <alignment horizontal="center" vertical="center" wrapText="1"/>
    </xf>
    <xf numFmtId="9" fontId="7" fillId="33" borderId="23" xfId="65" applyFont="1" applyFill="1" applyBorder="1" applyAlignment="1">
      <alignment horizontal="center" vertical="center" wrapText="1"/>
    </xf>
    <xf numFmtId="9" fontId="7" fillId="33" borderId="17" xfId="65" applyFont="1" applyFill="1" applyBorder="1" applyAlignment="1">
      <alignment horizontal="center" vertical="center" wrapText="1"/>
    </xf>
    <xf numFmtId="9" fontId="7" fillId="33" borderId="24" xfId="65" applyFont="1" applyFill="1" applyBorder="1" applyAlignment="1">
      <alignment horizontal="center" vertical="center" wrapText="1"/>
    </xf>
    <xf numFmtId="9" fontId="7" fillId="33" borderId="13" xfId="65" applyFont="1" applyFill="1" applyBorder="1" applyAlignment="1">
      <alignment horizontal="center" vertical="center" wrapText="1"/>
    </xf>
    <xf numFmtId="9" fontId="7" fillId="33" borderId="10" xfId="65" applyFont="1" applyFill="1" applyBorder="1" applyAlignment="1">
      <alignment horizontal="center" vertical="center" wrapText="1"/>
    </xf>
    <xf numFmtId="0" fontId="8" fillId="33" borderId="13" xfId="59" applyFont="1" applyFill="1" applyBorder="1" applyAlignment="1">
      <alignment horizontal="center" vertical="center" wrapText="1"/>
      <protection/>
    </xf>
    <xf numFmtId="0" fontId="8" fillId="33" borderId="23" xfId="59" applyFont="1" applyFill="1" applyBorder="1" applyAlignment="1">
      <alignment horizontal="center" vertical="center" wrapText="1"/>
      <protection/>
    </xf>
    <xf numFmtId="0" fontId="8" fillId="33" borderId="10" xfId="59" applyFont="1" applyFill="1" applyBorder="1" applyAlignment="1">
      <alignment horizontal="center" vertical="center" wrapText="1"/>
      <protection/>
    </xf>
    <xf numFmtId="0" fontId="8" fillId="33" borderId="24" xfId="59" applyFont="1" applyFill="1" applyBorder="1" applyAlignment="1">
      <alignment horizontal="center" vertical="center" wrapText="1"/>
      <protection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13" xfId="55" applyFont="1" applyFill="1" applyBorder="1" applyAlignment="1">
      <alignment horizontal="center" vertical="center"/>
      <protection/>
    </xf>
    <xf numFmtId="0" fontId="53" fillId="33" borderId="20" xfId="55" applyFont="1" applyFill="1" applyBorder="1" applyAlignment="1">
      <alignment horizontal="center" vertical="center"/>
      <protection/>
    </xf>
    <xf numFmtId="0" fontId="53" fillId="33" borderId="23" xfId="55" applyFont="1" applyFill="1" applyBorder="1" applyAlignment="1">
      <alignment horizontal="center" vertical="center"/>
      <protection/>
    </xf>
    <xf numFmtId="0" fontId="53" fillId="33" borderId="12" xfId="55" applyFont="1" applyFill="1" applyBorder="1" applyAlignment="1">
      <alignment horizontal="center" vertical="center" wrapText="1"/>
      <protection/>
    </xf>
    <xf numFmtId="0" fontId="53" fillId="33" borderId="21" xfId="55" applyFont="1" applyFill="1" applyBorder="1" applyAlignment="1">
      <alignment horizontal="center" vertical="center" wrapText="1"/>
      <protection/>
    </xf>
    <xf numFmtId="0" fontId="53" fillId="33" borderId="14" xfId="55" applyFont="1" applyFill="1" applyBorder="1" applyAlignment="1">
      <alignment horizontal="center" vertical="center" wrapText="1"/>
      <protection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3" xfId="55" applyFont="1" applyFill="1" applyBorder="1" applyAlignment="1">
      <alignment horizontal="center" vertical="center" wrapText="1"/>
      <protection/>
    </xf>
    <xf numFmtId="0" fontId="53" fillId="33" borderId="20" xfId="55" applyFont="1" applyFill="1" applyBorder="1" applyAlignment="1">
      <alignment horizontal="center" vertical="center" wrapText="1"/>
      <protection/>
    </xf>
    <xf numFmtId="0" fontId="53" fillId="33" borderId="23" xfId="55" applyFont="1" applyFill="1" applyBorder="1" applyAlignment="1">
      <alignment horizontal="center" vertical="center" wrapText="1"/>
      <protection/>
    </xf>
    <xf numFmtId="0" fontId="53" fillId="33" borderId="10" xfId="55" applyFont="1" applyFill="1" applyBorder="1" applyAlignment="1">
      <alignment horizontal="center" vertical="center" wrapText="1"/>
      <protection/>
    </xf>
    <xf numFmtId="0" fontId="53" fillId="33" borderId="17" xfId="55" applyFont="1" applyFill="1" applyBorder="1" applyAlignment="1">
      <alignment horizontal="center" vertical="center" wrapText="1"/>
      <protection/>
    </xf>
    <xf numFmtId="0" fontId="53" fillId="33" borderId="24" xfId="55" applyFont="1" applyFill="1" applyBorder="1" applyAlignment="1">
      <alignment horizontal="center" vertical="center" wrapText="1"/>
      <protection/>
    </xf>
    <xf numFmtId="0" fontId="53" fillId="33" borderId="12" xfId="55" applyFont="1" applyFill="1" applyBorder="1" applyAlignment="1">
      <alignment horizontal="center" vertical="center"/>
      <protection/>
    </xf>
    <xf numFmtId="0" fontId="53" fillId="33" borderId="21" xfId="55" applyFont="1" applyFill="1" applyBorder="1" applyAlignment="1">
      <alignment horizontal="center" vertical="center"/>
      <protection/>
    </xf>
    <xf numFmtId="0" fontId="53" fillId="33" borderId="14" xfId="55" applyFont="1" applyFill="1" applyBorder="1" applyAlignment="1">
      <alignment horizontal="center" vertical="center"/>
      <protection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25" xfId="55" applyFont="1" applyFill="1" applyBorder="1" applyAlignment="1">
      <alignment horizontal="center" vertical="center"/>
      <protection/>
    </xf>
    <xf numFmtId="0" fontId="53" fillId="33" borderId="0" xfId="55" applyFont="1" applyFill="1" applyBorder="1" applyAlignment="1">
      <alignment horizontal="center" vertical="center"/>
      <protection/>
    </xf>
    <xf numFmtId="0" fontId="53" fillId="33" borderId="26" xfId="55" applyFont="1" applyFill="1" applyBorder="1" applyAlignment="1">
      <alignment horizontal="center" vertical="center"/>
      <protection/>
    </xf>
    <xf numFmtId="9" fontId="53" fillId="33" borderId="13" xfId="55" applyNumberFormat="1" applyFont="1" applyFill="1" applyBorder="1" applyAlignment="1">
      <alignment horizontal="center" vertical="center" wrapText="1"/>
      <protection/>
    </xf>
    <xf numFmtId="9" fontId="53" fillId="33" borderId="20" xfId="55" applyNumberFormat="1" applyFont="1" applyFill="1" applyBorder="1" applyAlignment="1">
      <alignment horizontal="center" vertical="center" wrapText="1"/>
      <protection/>
    </xf>
    <xf numFmtId="9" fontId="53" fillId="33" borderId="23" xfId="55" applyNumberFormat="1" applyFont="1" applyFill="1" applyBorder="1" applyAlignment="1">
      <alignment horizontal="center" vertical="center" wrapText="1"/>
      <protection/>
    </xf>
    <xf numFmtId="9" fontId="53" fillId="33" borderId="25" xfId="55" applyNumberFormat="1" applyFont="1" applyFill="1" applyBorder="1" applyAlignment="1">
      <alignment horizontal="center" vertical="center" wrapText="1"/>
      <protection/>
    </xf>
    <xf numFmtId="9" fontId="53" fillId="33" borderId="0" xfId="55" applyNumberFormat="1" applyFont="1" applyFill="1" applyBorder="1" applyAlignment="1">
      <alignment horizontal="center" vertical="center" wrapText="1"/>
      <protection/>
    </xf>
    <xf numFmtId="9" fontId="53" fillId="33" borderId="26" xfId="55" applyNumberFormat="1" applyFont="1" applyFill="1" applyBorder="1" applyAlignment="1">
      <alignment horizontal="center" vertical="center" wrapText="1"/>
      <protection/>
    </xf>
    <xf numFmtId="9" fontId="53" fillId="33" borderId="10" xfId="55" applyNumberFormat="1" applyFont="1" applyFill="1" applyBorder="1" applyAlignment="1">
      <alignment horizontal="center" vertical="center" wrapText="1"/>
      <protection/>
    </xf>
    <xf numFmtId="9" fontId="53" fillId="33" borderId="17" xfId="55" applyNumberFormat="1" applyFont="1" applyFill="1" applyBorder="1" applyAlignment="1">
      <alignment horizontal="center" vertical="center" wrapText="1"/>
      <protection/>
    </xf>
    <xf numFmtId="9" fontId="53" fillId="33" borderId="24" xfId="55" applyNumberFormat="1" applyFont="1" applyFill="1" applyBorder="1" applyAlignment="1">
      <alignment horizontal="center" vertical="center" wrapText="1"/>
      <protection/>
    </xf>
    <xf numFmtId="9" fontId="53" fillId="33" borderId="12" xfId="55" applyNumberFormat="1" applyFont="1" applyFill="1" applyBorder="1" applyAlignment="1">
      <alignment horizontal="center" vertical="center" wrapText="1"/>
      <protection/>
    </xf>
    <xf numFmtId="9" fontId="53" fillId="33" borderId="21" xfId="55" applyNumberFormat="1" applyFont="1" applyFill="1" applyBorder="1" applyAlignment="1">
      <alignment horizontal="center" vertical="center" wrapText="1"/>
      <protection/>
    </xf>
    <xf numFmtId="9" fontId="53" fillId="33" borderId="14" xfId="55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4" xfId="53"/>
    <cellStyle name="Обычный 2" xfId="54"/>
    <cellStyle name="Обычный 3" xfId="55"/>
    <cellStyle name="Обычный 3 2" xfId="56"/>
    <cellStyle name="Обычный 3 2 2" xfId="57"/>
    <cellStyle name="Обычный 4" xfId="58"/>
    <cellStyle name="Обычный 5" xfId="59"/>
    <cellStyle name="Обычный 8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zoomScale="80" zoomScaleNormal="80" zoomScalePageLayoutView="0" workbookViewId="0" topLeftCell="A1">
      <pane xSplit="2" ySplit="8" topLeftCell="G8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Q91" sqref="Q91"/>
    </sheetView>
  </sheetViews>
  <sheetFormatPr defaultColWidth="9.140625" defaultRowHeight="12.75"/>
  <cols>
    <col min="1" max="1" width="5.00390625" style="10" customWidth="1"/>
    <col min="2" max="2" width="54.57421875" style="10" customWidth="1"/>
    <col min="3" max="3" width="12.8515625" style="10" customWidth="1"/>
    <col min="4" max="10" width="15.00390625" style="10" customWidth="1"/>
    <col min="11" max="11" width="15.00390625" style="25" customWidth="1"/>
    <col min="12" max="12" width="13.140625" style="25" customWidth="1"/>
    <col min="13" max="13" width="15.00390625" style="25" customWidth="1"/>
    <col min="14" max="14" width="16.421875" style="25" customWidth="1"/>
    <col min="15" max="15" width="20.421875" style="25" customWidth="1"/>
    <col min="16" max="16" width="17.8515625" style="10" customWidth="1"/>
    <col min="17" max="17" width="19.57421875" style="10" customWidth="1"/>
    <col min="18" max="18" width="20.7109375" style="10" customWidth="1"/>
    <col min="19" max="20" width="19.140625" style="10" customWidth="1"/>
    <col min="21" max="22" width="15.7109375" style="10" customWidth="1"/>
    <col min="23" max="23" width="19.7109375" style="8" customWidth="1"/>
    <col min="24" max="24" width="17.140625" style="8" customWidth="1"/>
    <col min="25" max="25" width="19.57421875" style="8" customWidth="1"/>
    <col min="26" max="26" width="19.28125" style="8" customWidth="1"/>
    <col min="27" max="27" width="19.00390625" style="8" customWidth="1"/>
    <col min="28" max="16384" width="9.140625" style="8" customWidth="1"/>
  </cols>
  <sheetData>
    <row r="1" spans="1:27" ht="19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M1" s="56"/>
      <c r="P1" s="111" t="s">
        <v>149</v>
      </c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27" ht="30.75" customHeight="1">
      <c r="A2" s="3"/>
      <c r="B2" s="3"/>
      <c r="C2" s="3"/>
      <c r="D2" s="90" t="s">
        <v>105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3"/>
      <c r="Q2" s="3"/>
      <c r="R2" s="19"/>
      <c r="S2" s="19"/>
      <c r="T2" s="19"/>
      <c r="U2" s="14"/>
      <c r="V2" s="14"/>
      <c r="W2" s="14"/>
      <c r="X2" s="14"/>
      <c r="Y2" s="14"/>
      <c r="Z2" s="20"/>
      <c r="AA2" s="20"/>
    </row>
    <row r="3" spans="1:27" s="2" customFormat="1" ht="21" customHeight="1">
      <c r="A3" s="99" t="s">
        <v>3</v>
      </c>
      <c r="B3" s="99" t="s">
        <v>5</v>
      </c>
      <c r="C3" s="102" t="s">
        <v>78</v>
      </c>
      <c r="D3" s="105" t="s">
        <v>77</v>
      </c>
      <c r="E3" s="106"/>
      <c r="F3" s="106"/>
      <c r="G3" s="106"/>
      <c r="H3" s="106"/>
      <c r="I3" s="106"/>
      <c r="J3" s="106"/>
      <c r="K3" s="106"/>
      <c r="L3" s="106"/>
      <c r="M3" s="106"/>
      <c r="N3" s="107"/>
      <c r="O3" s="105" t="s">
        <v>10</v>
      </c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</row>
    <row r="4" spans="1:27" s="4" customFormat="1" ht="30" customHeight="1">
      <c r="A4" s="100"/>
      <c r="B4" s="100"/>
      <c r="C4" s="103"/>
      <c r="D4" s="94" t="s">
        <v>76</v>
      </c>
      <c r="E4" s="95"/>
      <c r="F4" s="95"/>
      <c r="G4" s="95"/>
      <c r="H4" s="95"/>
      <c r="I4" s="95"/>
      <c r="J4" s="96"/>
      <c r="K4" s="115" t="s">
        <v>80</v>
      </c>
      <c r="L4" s="116"/>
      <c r="M4" s="91" t="s">
        <v>16</v>
      </c>
      <c r="N4" s="97" t="s">
        <v>15</v>
      </c>
      <c r="O4" s="97" t="s">
        <v>107</v>
      </c>
      <c r="P4" s="112" t="s">
        <v>13</v>
      </c>
      <c r="Q4" s="113"/>
      <c r="R4" s="113"/>
      <c r="S4" s="113"/>
      <c r="T4" s="113"/>
      <c r="U4" s="113"/>
      <c r="V4" s="113"/>
      <c r="W4" s="114"/>
      <c r="X4" s="119" t="s">
        <v>14</v>
      </c>
      <c r="Y4" s="116"/>
      <c r="Z4" s="91" t="s">
        <v>16</v>
      </c>
      <c r="AA4" s="97" t="s">
        <v>15</v>
      </c>
    </row>
    <row r="5" spans="1:27" s="4" customFormat="1" ht="48" customHeight="1">
      <c r="A5" s="100"/>
      <c r="B5" s="100"/>
      <c r="C5" s="103"/>
      <c r="D5" s="112" t="s">
        <v>11</v>
      </c>
      <c r="E5" s="114"/>
      <c r="F5" s="97" t="s">
        <v>7</v>
      </c>
      <c r="G5" s="97" t="s">
        <v>8</v>
      </c>
      <c r="H5" s="97" t="s">
        <v>106</v>
      </c>
      <c r="I5" s="121" t="s">
        <v>18</v>
      </c>
      <c r="J5" s="122"/>
      <c r="K5" s="117"/>
      <c r="L5" s="118"/>
      <c r="M5" s="92"/>
      <c r="N5" s="108"/>
      <c r="O5" s="108"/>
      <c r="P5" s="97" t="s">
        <v>6</v>
      </c>
      <c r="Q5" s="97" t="s">
        <v>108</v>
      </c>
      <c r="R5" s="97" t="s">
        <v>110</v>
      </c>
      <c r="S5" s="97" t="s">
        <v>111</v>
      </c>
      <c r="T5" s="97" t="s">
        <v>116</v>
      </c>
      <c r="U5" s="97" t="s">
        <v>12</v>
      </c>
      <c r="V5" s="54"/>
      <c r="W5" s="97" t="s">
        <v>106</v>
      </c>
      <c r="X5" s="120"/>
      <c r="Y5" s="118"/>
      <c r="Z5" s="92"/>
      <c r="AA5" s="108"/>
    </row>
    <row r="6" spans="1:27" s="4" customFormat="1" ht="142.5" customHeight="1">
      <c r="A6" s="100"/>
      <c r="B6" s="100"/>
      <c r="C6" s="103"/>
      <c r="D6" s="21" t="s">
        <v>6</v>
      </c>
      <c r="E6" s="13" t="s">
        <v>19</v>
      </c>
      <c r="F6" s="98"/>
      <c r="G6" s="98"/>
      <c r="H6" s="98"/>
      <c r="I6" s="123"/>
      <c r="J6" s="124"/>
      <c r="K6" s="97" t="s">
        <v>4</v>
      </c>
      <c r="L6" s="109" t="s">
        <v>91</v>
      </c>
      <c r="M6" s="93"/>
      <c r="N6" s="98"/>
      <c r="O6" s="98"/>
      <c r="P6" s="98"/>
      <c r="Q6" s="98"/>
      <c r="R6" s="98"/>
      <c r="S6" s="98"/>
      <c r="T6" s="98"/>
      <c r="U6" s="98"/>
      <c r="V6" s="55" t="s">
        <v>109</v>
      </c>
      <c r="W6" s="98"/>
      <c r="X6" s="97" t="s">
        <v>2</v>
      </c>
      <c r="Y6" s="109" t="s">
        <v>91</v>
      </c>
      <c r="Z6" s="93"/>
      <c r="AA6" s="98"/>
    </row>
    <row r="7" spans="1:27" s="4" customFormat="1" ht="34.5" customHeight="1">
      <c r="A7" s="101"/>
      <c r="B7" s="101"/>
      <c r="C7" s="104"/>
      <c r="D7" s="13" t="s">
        <v>0</v>
      </c>
      <c r="E7" s="13" t="s">
        <v>0</v>
      </c>
      <c r="F7" s="13" t="s">
        <v>0</v>
      </c>
      <c r="G7" s="13" t="s">
        <v>1</v>
      </c>
      <c r="H7" s="13" t="s">
        <v>114</v>
      </c>
      <c r="I7" s="13" t="s">
        <v>0</v>
      </c>
      <c r="J7" s="13" t="s">
        <v>1</v>
      </c>
      <c r="K7" s="98"/>
      <c r="L7" s="110"/>
      <c r="M7" s="13" t="s">
        <v>9</v>
      </c>
      <c r="N7" s="13" t="s">
        <v>17</v>
      </c>
      <c r="O7" s="26" t="s">
        <v>2</v>
      </c>
      <c r="P7" s="26" t="s">
        <v>2</v>
      </c>
      <c r="Q7" s="26" t="s">
        <v>2</v>
      </c>
      <c r="R7" s="26" t="s">
        <v>2</v>
      </c>
      <c r="S7" s="26" t="s">
        <v>2</v>
      </c>
      <c r="T7" s="26" t="s">
        <v>2</v>
      </c>
      <c r="U7" s="26" t="s">
        <v>2</v>
      </c>
      <c r="V7" s="26" t="s">
        <v>2</v>
      </c>
      <c r="W7" s="26" t="s">
        <v>2</v>
      </c>
      <c r="X7" s="98"/>
      <c r="Y7" s="110"/>
      <c r="Z7" s="26" t="s">
        <v>2</v>
      </c>
      <c r="AA7" s="26" t="s">
        <v>2</v>
      </c>
    </row>
    <row r="8" spans="1:27" s="2" customFormat="1" ht="30" customHeight="1">
      <c r="A8" s="5">
        <v>1</v>
      </c>
      <c r="B8" s="5">
        <v>2</v>
      </c>
      <c r="C8" s="5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5">
        <v>11</v>
      </c>
      <c r="L8" s="1">
        <v>12</v>
      </c>
      <c r="M8" s="1">
        <v>13</v>
      </c>
      <c r="N8" s="1">
        <v>14</v>
      </c>
      <c r="O8" s="1" t="s">
        <v>117</v>
      </c>
      <c r="P8" s="35" t="s">
        <v>118</v>
      </c>
      <c r="Q8" s="36">
        <v>17</v>
      </c>
      <c r="R8" s="36">
        <v>18</v>
      </c>
      <c r="S8" s="36">
        <v>19</v>
      </c>
      <c r="T8" s="36">
        <v>20</v>
      </c>
      <c r="U8" s="36">
        <v>21</v>
      </c>
      <c r="V8" s="36">
        <v>22</v>
      </c>
      <c r="W8" s="36">
        <v>23</v>
      </c>
      <c r="X8" s="36">
        <v>24</v>
      </c>
      <c r="Y8" s="36">
        <v>25</v>
      </c>
      <c r="Z8" s="36">
        <v>26</v>
      </c>
      <c r="AA8" s="40">
        <v>27</v>
      </c>
    </row>
    <row r="9" spans="1:27" ht="15">
      <c r="A9" s="5"/>
      <c r="B9" s="6" t="s">
        <v>56</v>
      </c>
      <c r="C9" s="41"/>
      <c r="D9" s="42"/>
      <c r="E9" s="5"/>
      <c r="F9" s="43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16">
        <v>1</v>
      </c>
      <c r="B10" s="11" t="s">
        <v>25</v>
      </c>
      <c r="C10" s="39">
        <v>136685</v>
      </c>
      <c r="D10" s="27">
        <v>341279</v>
      </c>
      <c r="E10" s="27">
        <v>271312</v>
      </c>
      <c r="F10" s="27">
        <v>61838</v>
      </c>
      <c r="G10" s="27">
        <v>194931</v>
      </c>
      <c r="H10" s="27"/>
      <c r="I10" s="27">
        <v>311639</v>
      </c>
      <c r="J10" s="27">
        <v>167231</v>
      </c>
      <c r="K10" s="27">
        <v>4291</v>
      </c>
      <c r="L10" s="27"/>
      <c r="M10" s="27">
        <v>3216</v>
      </c>
      <c r="N10" s="24"/>
      <c r="O10" s="24">
        <f>P10+X10+Z10+AA10</f>
        <v>582653011.9</v>
      </c>
      <c r="P10" s="24">
        <f>Q10+R10+S10+T10+U10+V10+W10</f>
        <v>468553437.9</v>
      </c>
      <c r="Q10" s="24">
        <v>367206739</v>
      </c>
      <c r="R10" s="24">
        <v>20978194.900000002</v>
      </c>
      <c r="S10" s="24">
        <v>7753459</v>
      </c>
      <c r="T10" s="24">
        <v>4774763</v>
      </c>
      <c r="U10" s="24">
        <v>42428282</v>
      </c>
      <c r="V10" s="24">
        <v>25412000</v>
      </c>
      <c r="W10" s="24"/>
      <c r="X10" s="24">
        <v>81185412</v>
      </c>
      <c r="Y10" s="24"/>
      <c r="Z10" s="24">
        <v>32914162</v>
      </c>
      <c r="AA10" s="24"/>
    </row>
    <row r="11" spans="1:27" ht="15.75">
      <c r="A11" s="16">
        <v>2</v>
      </c>
      <c r="B11" s="11" t="s">
        <v>26</v>
      </c>
      <c r="C11" s="39">
        <v>25511</v>
      </c>
      <c r="D11" s="27">
        <v>59400</v>
      </c>
      <c r="E11" s="27">
        <v>47945</v>
      </c>
      <c r="F11" s="27">
        <v>13618</v>
      </c>
      <c r="G11" s="27">
        <v>33739</v>
      </c>
      <c r="H11" s="27">
        <v>500</v>
      </c>
      <c r="I11" s="27">
        <v>57470</v>
      </c>
      <c r="J11" s="27">
        <v>26209</v>
      </c>
      <c r="K11" s="27">
        <v>2318</v>
      </c>
      <c r="L11" s="27"/>
      <c r="M11" s="27">
        <v>1135</v>
      </c>
      <c r="N11" s="24"/>
      <c r="O11" s="24">
        <f aca="true" t="shared" si="0" ref="O11:O76">P11+X11+Z11+AA11</f>
        <v>162502051.5</v>
      </c>
      <c r="P11" s="24">
        <f aca="true" t="shared" si="1" ref="P11:P74">Q11+R11+S11+T11+U11+V11+W11</f>
        <v>100362473.5</v>
      </c>
      <c r="Q11" s="24">
        <v>64134911</v>
      </c>
      <c r="R11" s="24">
        <v>6858455.5</v>
      </c>
      <c r="S11" s="24">
        <v>901397</v>
      </c>
      <c r="T11" s="24">
        <v>827743</v>
      </c>
      <c r="U11" s="24">
        <v>9719167</v>
      </c>
      <c r="V11" s="24">
        <v>8701600</v>
      </c>
      <c r="W11" s="24">
        <v>9219200</v>
      </c>
      <c r="X11" s="24">
        <v>49764827</v>
      </c>
      <c r="Y11" s="24"/>
      <c r="Z11" s="24">
        <v>12374751</v>
      </c>
      <c r="AA11" s="24"/>
    </row>
    <row r="12" spans="1:27" ht="15">
      <c r="A12" s="16">
        <v>3</v>
      </c>
      <c r="B12" s="11" t="s">
        <v>29</v>
      </c>
      <c r="C12" s="44">
        <v>29695</v>
      </c>
      <c r="D12" s="27">
        <v>85214</v>
      </c>
      <c r="E12" s="27">
        <v>70050</v>
      </c>
      <c r="F12" s="27">
        <f>15438</f>
        <v>15438</v>
      </c>
      <c r="G12" s="27">
        <v>51500</v>
      </c>
      <c r="H12" s="27"/>
      <c r="I12" s="27">
        <v>80563</v>
      </c>
      <c r="J12" s="27">
        <v>39290</v>
      </c>
      <c r="K12" s="27">
        <v>3050</v>
      </c>
      <c r="L12" s="27"/>
      <c r="M12" s="27">
        <v>2193</v>
      </c>
      <c r="N12" s="45"/>
      <c r="O12" s="24">
        <f t="shared" si="0"/>
        <v>212552354.7</v>
      </c>
      <c r="P12" s="24">
        <f t="shared" si="1"/>
        <v>131182324.7</v>
      </c>
      <c r="Q12" s="24">
        <v>90981203</v>
      </c>
      <c r="R12" s="24">
        <v>10167740.700000001</v>
      </c>
      <c r="S12" s="24">
        <v>2249583</v>
      </c>
      <c r="T12" s="24">
        <v>1102850</v>
      </c>
      <c r="U12" s="24">
        <v>11018248</v>
      </c>
      <c r="V12" s="24">
        <v>15662700</v>
      </c>
      <c r="W12" s="24"/>
      <c r="X12" s="24">
        <v>57570791</v>
      </c>
      <c r="Y12" s="24"/>
      <c r="Z12" s="24">
        <v>23799239</v>
      </c>
      <c r="AA12" s="24"/>
    </row>
    <row r="13" spans="1:27" ht="15.75">
      <c r="A13" s="16">
        <v>4</v>
      </c>
      <c r="B13" s="11" t="s">
        <v>31</v>
      </c>
      <c r="C13" s="39">
        <v>21522</v>
      </c>
      <c r="D13" s="27">
        <v>52381</v>
      </c>
      <c r="E13" s="27">
        <v>40772</v>
      </c>
      <c r="F13" s="27">
        <v>11500</v>
      </c>
      <c r="G13" s="27">
        <v>29980</v>
      </c>
      <c r="H13" s="27"/>
      <c r="I13" s="27">
        <v>49137</v>
      </c>
      <c r="J13" s="27">
        <v>23080</v>
      </c>
      <c r="K13" s="27">
        <v>1211</v>
      </c>
      <c r="L13" s="27"/>
      <c r="M13" s="27">
        <v>1337</v>
      </c>
      <c r="N13" s="24"/>
      <c r="O13" s="24">
        <f t="shared" si="0"/>
        <v>119989858.5</v>
      </c>
      <c r="P13" s="24">
        <f t="shared" si="1"/>
        <v>84442838.5</v>
      </c>
      <c r="Q13" s="24">
        <v>58997134</v>
      </c>
      <c r="R13" s="24">
        <v>6379210.5</v>
      </c>
      <c r="S13" s="24">
        <v>1296344</v>
      </c>
      <c r="T13" s="24">
        <v>769740</v>
      </c>
      <c r="U13" s="24">
        <v>8298810</v>
      </c>
      <c r="V13" s="24">
        <v>8701600</v>
      </c>
      <c r="W13" s="24"/>
      <c r="X13" s="24">
        <v>21687532</v>
      </c>
      <c r="Y13" s="24"/>
      <c r="Z13" s="24">
        <v>13859488</v>
      </c>
      <c r="AA13" s="24"/>
    </row>
    <row r="14" spans="1:27" ht="15.75">
      <c r="A14" s="16">
        <v>5</v>
      </c>
      <c r="B14" s="11" t="s">
        <v>32</v>
      </c>
      <c r="C14" s="39">
        <v>34468</v>
      </c>
      <c r="D14" s="27">
        <v>95088</v>
      </c>
      <c r="E14" s="27">
        <v>77725</v>
      </c>
      <c r="F14" s="27">
        <f>18503</f>
        <v>18503</v>
      </c>
      <c r="G14" s="27">
        <v>59848</v>
      </c>
      <c r="H14" s="27"/>
      <c r="I14" s="27">
        <v>93441</v>
      </c>
      <c r="J14" s="27">
        <v>45926</v>
      </c>
      <c r="K14" s="27">
        <v>3742</v>
      </c>
      <c r="L14" s="27"/>
      <c r="M14" s="27">
        <v>2341</v>
      </c>
      <c r="N14" s="24"/>
      <c r="O14" s="24">
        <f t="shared" si="0"/>
        <v>249550749.3</v>
      </c>
      <c r="P14" s="24">
        <f t="shared" si="1"/>
        <v>147779733.3</v>
      </c>
      <c r="Q14" s="24">
        <v>102229975</v>
      </c>
      <c r="R14" s="24">
        <v>8344246.3</v>
      </c>
      <c r="S14" s="24">
        <v>2126362</v>
      </c>
      <c r="T14" s="24">
        <v>1207259</v>
      </c>
      <c r="U14" s="24">
        <v>13205591</v>
      </c>
      <c r="V14" s="24">
        <v>20666300</v>
      </c>
      <c r="W14" s="24"/>
      <c r="X14" s="24">
        <v>75601889</v>
      </c>
      <c r="Y14" s="24"/>
      <c r="Z14" s="24">
        <v>26169127</v>
      </c>
      <c r="AA14" s="24"/>
    </row>
    <row r="15" spans="1:27" ht="15.75">
      <c r="A15" s="16">
        <v>6</v>
      </c>
      <c r="B15" s="11" t="s">
        <v>33</v>
      </c>
      <c r="C15" s="39">
        <v>11281</v>
      </c>
      <c r="D15" s="27">
        <v>32188</v>
      </c>
      <c r="E15" s="27">
        <v>26050</v>
      </c>
      <c r="F15" s="27">
        <v>6046</v>
      </c>
      <c r="G15" s="27">
        <v>20241</v>
      </c>
      <c r="H15" s="27"/>
      <c r="I15" s="27">
        <v>29385</v>
      </c>
      <c r="J15" s="27">
        <v>16022</v>
      </c>
      <c r="K15" s="27">
        <v>718</v>
      </c>
      <c r="L15" s="27"/>
      <c r="M15" s="27">
        <v>1241</v>
      </c>
      <c r="N15" s="45"/>
      <c r="O15" s="24">
        <f t="shared" si="0"/>
        <v>87353732.8</v>
      </c>
      <c r="P15" s="24">
        <f t="shared" si="1"/>
        <v>60724016.8</v>
      </c>
      <c r="Q15" s="24">
        <v>35711858</v>
      </c>
      <c r="R15" s="24">
        <v>3028565.8000000003</v>
      </c>
      <c r="S15" s="24">
        <v>956233</v>
      </c>
      <c r="T15" s="24">
        <v>473010</v>
      </c>
      <c r="U15" s="24">
        <v>4238850</v>
      </c>
      <c r="V15" s="24">
        <v>16315500</v>
      </c>
      <c r="W15" s="24"/>
      <c r="X15" s="24">
        <v>13675359</v>
      </c>
      <c r="Y15" s="24"/>
      <c r="Z15" s="24">
        <v>12954357</v>
      </c>
      <c r="AA15" s="24"/>
    </row>
    <row r="16" spans="1:27" ht="15.75">
      <c r="A16" s="16">
        <v>7</v>
      </c>
      <c r="B16" s="11" t="s">
        <v>34</v>
      </c>
      <c r="C16" s="39">
        <v>34674</v>
      </c>
      <c r="D16" s="27">
        <v>98767</v>
      </c>
      <c r="E16" s="27">
        <v>73511</v>
      </c>
      <c r="F16" s="27">
        <v>18470</v>
      </c>
      <c r="G16" s="27">
        <v>52617</v>
      </c>
      <c r="H16" s="27"/>
      <c r="I16" s="27">
        <v>93715</v>
      </c>
      <c r="J16" s="27">
        <v>37286</v>
      </c>
      <c r="K16" s="27">
        <v>4004</v>
      </c>
      <c r="L16" s="27"/>
      <c r="M16" s="27">
        <v>2118</v>
      </c>
      <c r="N16" s="45"/>
      <c r="O16" s="24">
        <f t="shared" si="0"/>
        <v>258632758.5</v>
      </c>
      <c r="P16" s="24">
        <f t="shared" si="1"/>
        <v>159544589.5</v>
      </c>
      <c r="Q16" s="24">
        <v>102403524</v>
      </c>
      <c r="R16" s="24">
        <v>11148026.5</v>
      </c>
      <c r="S16" s="24">
        <v>1855511</v>
      </c>
      <c r="T16" s="24">
        <v>1541613</v>
      </c>
      <c r="U16" s="24">
        <v>13044915</v>
      </c>
      <c r="V16" s="24">
        <v>29551000</v>
      </c>
      <c r="W16" s="24"/>
      <c r="X16" s="24">
        <v>74925493</v>
      </c>
      <c r="Y16" s="24"/>
      <c r="Z16" s="24">
        <v>24162676</v>
      </c>
      <c r="AA16" s="24"/>
    </row>
    <row r="17" spans="1:27" ht="15.75">
      <c r="A17" s="16">
        <v>8</v>
      </c>
      <c r="B17" s="11" t="s">
        <v>112</v>
      </c>
      <c r="C17" s="39">
        <v>14745</v>
      </c>
      <c r="D17" s="27">
        <v>33408</v>
      </c>
      <c r="E17" s="27">
        <v>25931</v>
      </c>
      <c r="F17" s="27">
        <v>7940</v>
      </c>
      <c r="G17" s="27">
        <v>24160</v>
      </c>
      <c r="H17" s="27"/>
      <c r="I17" s="27">
        <v>32600</v>
      </c>
      <c r="J17" s="27">
        <v>17600</v>
      </c>
      <c r="K17" s="27">
        <v>968</v>
      </c>
      <c r="L17" s="27"/>
      <c r="M17" s="27">
        <v>950</v>
      </c>
      <c r="N17" s="24"/>
      <c r="O17" s="24">
        <f t="shared" si="0"/>
        <v>98721229</v>
      </c>
      <c r="P17" s="24">
        <f t="shared" si="1"/>
        <v>70087799</v>
      </c>
      <c r="Q17" s="24">
        <v>47537430</v>
      </c>
      <c r="R17" s="24">
        <v>4460918</v>
      </c>
      <c r="S17" s="24">
        <v>817033</v>
      </c>
      <c r="T17" s="24">
        <v>778457</v>
      </c>
      <c r="U17" s="24">
        <v>5616961</v>
      </c>
      <c r="V17" s="24">
        <v>10877000</v>
      </c>
      <c r="W17" s="24"/>
      <c r="X17" s="24">
        <v>18163077</v>
      </c>
      <c r="Y17" s="24"/>
      <c r="Z17" s="24">
        <v>10470353</v>
      </c>
      <c r="AA17" s="24"/>
    </row>
    <row r="18" spans="1:27" ht="15.75">
      <c r="A18" s="16">
        <v>9</v>
      </c>
      <c r="B18" s="11" t="s">
        <v>35</v>
      </c>
      <c r="C18" s="39">
        <v>38817</v>
      </c>
      <c r="D18" s="27">
        <v>87736</v>
      </c>
      <c r="E18" s="27">
        <v>65785</v>
      </c>
      <c r="F18" s="27">
        <v>21185</v>
      </c>
      <c r="G18" s="27">
        <v>51596</v>
      </c>
      <c r="H18" s="27"/>
      <c r="I18" s="27">
        <v>87536</v>
      </c>
      <c r="J18" s="27">
        <v>32770</v>
      </c>
      <c r="K18" s="27">
        <v>3377</v>
      </c>
      <c r="L18" s="27"/>
      <c r="M18" s="27">
        <v>2605</v>
      </c>
      <c r="N18" s="45"/>
      <c r="O18" s="24">
        <f t="shared" si="0"/>
        <v>238704989</v>
      </c>
      <c r="P18" s="24">
        <f t="shared" si="1"/>
        <v>145364128</v>
      </c>
      <c r="Q18" s="24">
        <v>93336919</v>
      </c>
      <c r="R18" s="24">
        <v>7565506</v>
      </c>
      <c r="S18" s="24">
        <v>1901410</v>
      </c>
      <c r="T18" s="24">
        <v>1553358</v>
      </c>
      <c r="U18" s="24">
        <v>15119735</v>
      </c>
      <c r="V18" s="24">
        <v>25887200</v>
      </c>
      <c r="W18" s="24"/>
      <c r="X18" s="24">
        <v>64501664</v>
      </c>
      <c r="Y18" s="24"/>
      <c r="Z18" s="24">
        <v>28839197</v>
      </c>
      <c r="AA18" s="24"/>
    </row>
    <row r="19" spans="1:27" ht="15.75">
      <c r="A19" s="16">
        <v>10</v>
      </c>
      <c r="B19" s="11" t="s">
        <v>36</v>
      </c>
      <c r="C19" s="39">
        <v>26248</v>
      </c>
      <c r="D19" s="27">
        <v>68971</v>
      </c>
      <c r="E19" s="27">
        <v>56220</v>
      </c>
      <c r="F19" s="27">
        <f>12643</f>
        <v>12643</v>
      </c>
      <c r="G19" s="27">
        <v>28136</v>
      </c>
      <c r="H19" s="27"/>
      <c r="I19" s="27">
        <v>63085</v>
      </c>
      <c r="J19" s="27">
        <v>18601</v>
      </c>
      <c r="K19" s="27">
        <v>3442</v>
      </c>
      <c r="L19" s="27"/>
      <c r="M19" s="27">
        <v>1418</v>
      </c>
      <c r="N19" s="24"/>
      <c r="O19" s="24">
        <f t="shared" si="0"/>
        <v>198443422.9</v>
      </c>
      <c r="P19" s="24">
        <f t="shared" si="1"/>
        <v>119293569.9</v>
      </c>
      <c r="Q19" s="24">
        <v>63636530</v>
      </c>
      <c r="R19" s="24">
        <v>11391981.9</v>
      </c>
      <c r="S19" s="24">
        <v>1566439</v>
      </c>
      <c r="T19" s="24">
        <v>894232</v>
      </c>
      <c r="U19" s="24">
        <v>8956087</v>
      </c>
      <c r="V19" s="24">
        <v>32848300</v>
      </c>
      <c r="W19" s="24"/>
      <c r="X19" s="24">
        <v>64703865</v>
      </c>
      <c r="Y19" s="24"/>
      <c r="Z19" s="24">
        <v>14445988</v>
      </c>
      <c r="AA19" s="24"/>
    </row>
    <row r="20" spans="1:27" ht="15.75">
      <c r="A20" s="16">
        <v>11</v>
      </c>
      <c r="B20" s="11" t="s">
        <v>38</v>
      </c>
      <c r="C20" s="39">
        <v>22248</v>
      </c>
      <c r="D20" s="27">
        <v>56307</v>
      </c>
      <c r="E20" s="27">
        <v>46011</v>
      </c>
      <c r="F20" s="27">
        <f>12014</f>
        <v>12014</v>
      </c>
      <c r="G20" s="27">
        <v>29669</v>
      </c>
      <c r="H20" s="27"/>
      <c r="I20" s="27">
        <v>56307</v>
      </c>
      <c r="J20" s="27">
        <v>29669</v>
      </c>
      <c r="K20" s="27">
        <v>2762</v>
      </c>
      <c r="L20" s="27"/>
      <c r="M20" s="27">
        <v>1883</v>
      </c>
      <c r="N20" s="45"/>
      <c r="O20" s="24">
        <f t="shared" si="0"/>
        <v>163588307</v>
      </c>
      <c r="P20" s="24">
        <f t="shared" si="1"/>
        <v>92972733</v>
      </c>
      <c r="Q20" s="24">
        <v>64894198</v>
      </c>
      <c r="R20" s="24"/>
      <c r="S20" s="24">
        <v>338380</v>
      </c>
      <c r="T20" s="24">
        <v>674863</v>
      </c>
      <c r="U20" s="24">
        <v>8574392</v>
      </c>
      <c r="V20" s="24">
        <v>18490900</v>
      </c>
      <c r="W20" s="24"/>
      <c r="X20" s="24">
        <v>50900187</v>
      </c>
      <c r="Y20" s="24"/>
      <c r="Z20" s="24">
        <v>19715387</v>
      </c>
      <c r="AA20" s="24"/>
    </row>
    <row r="21" spans="1:27" ht="15.75">
      <c r="A21" s="16">
        <v>12</v>
      </c>
      <c r="B21" s="11" t="s">
        <v>39</v>
      </c>
      <c r="C21" s="39">
        <v>0</v>
      </c>
      <c r="D21" s="27">
        <v>2525</v>
      </c>
      <c r="E21" s="27">
        <v>2525</v>
      </c>
      <c r="F21" s="27">
        <v>3700</v>
      </c>
      <c r="G21" s="27">
        <v>7600</v>
      </c>
      <c r="H21" s="27"/>
      <c r="I21" s="27"/>
      <c r="J21" s="27"/>
      <c r="K21" s="27"/>
      <c r="L21" s="27"/>
      <c r="M21" s="27"/>
      <c r="N21" s="24"/>
      <c r="O21" s="24">
        <f t="shared" si="0"/>
        <v>10820742</v>
      </c>
      <c r="P21" s="24">
        <f t="shared" si="1"/>
        <v>10820742</v>
      </c>
      <c r="Q21" s="24"/>
      <c r="R21" s="24">
        <v>7232582</v>
      </c>
      <c r="S21" s="24"/>
      <c r="T21" s="24"/>
      <c r="U21" s="24">
        <v>3588160</v>
      </c>
      <c r="V21" s="24"/>
      <c r="W21" s="24"/>
      <c r="X21" s="24"/>
      <c r="Y21" s="24"/>
      <c r="Z21" s="24"/>
      <c r="AA21" s="24"/>
    </row>
    <row r="22" spans="1:27" ht="15.75">
      <c r="A22" s="16">
        <v>13</v>
      </c>
      <c r="B22" s="11" t="s">
        <v>41</v>
      </c>
      <c r="C22" s="39">
        <v>9267</v>
      </c>
      <c r="D22" s="27">
        <v>19497</v>
      </c>
      <c r="E22" s="27">
        <v>13485</v>
      </c>
      <c r="F22" s="27">
        <v>4944</v>
      </c>
      <c r="G22" s="27">
        <v>15266</v>
      </c>
      <c r="H22" s="27"/>
      <c r="I22" s="27">
        <v>19146</v>
      </c>
      <c r="J22" s="27">
        <v>11587</v>
      </c>
      <c r="K22" s="27">
        <v>728</v>
      </c>
      <c r="L22" s="27"/>
      <c r="M22" s="27">
        <v>905</v>
      </c>
      <c r="N22" s="24"/>
      <c r="O22" s="24">
        <f t="shared" si="0"/>
        <v>74138680.2</v>
      </c>
      <c r="P22" s="24">
        <f t="shared" si="1"/>
        <v>50199927.2</v>
      </c>
      <c r="Q22" s="24">
        <v>28527215</v>
      </c>
      <c r="R22" s="24">
        <v>1754693.2000000002</v>
      </c>
      <c r="S22" s="24">
        <v>83097</v>
      </c>
      <c r="T22" s="24">
        <v>478327</v>
      </c>
      <c r="U22" s="24">
        <v>3527895</v>
      </c>
      <c r="V22" s="24">
        <v>15828700</v>
      </c>
      <c r="W22" s="24"/>
      <c r="X22" s="24">
        <v>14058496</v>
      </c>
      <c r="Y22" s="24"/>
      <c r="Z22" s="24">
        <v>9880257</v>
      </c>
      <c r="AA22" s="24"/>
    </row>
    <row r="23" spans="1:27" ht="15.75">
      <c r="A23" s="16">
        <v>14</v>
      </c>
      <c r="B23" s="11" t="s">
        <v>42</v>
      </c>
      <c r="C23" s="39">
        <v>0</v>
      </c>
      <c r="D23" s="27">
        <v>11224</v>
      </c>
      <c r="E23" s="27">
        <v>11224</v>
      </c>
      <c r="F23" s="27">
        <v>1000</v>
      </c>
      <c r="G23" s="27">
        <v>22696</v>
      </c>
      <c r="H23" s="27"/>
      <c r="I23" s="27"/>
      <c r="J23" s="27"/>
      <c r="K23" s="27"/>
      <c r="L23" s="27"/>
      <c r="M23" s="27"/>
      <c r="N23" s="24"/>
      <c r="O23" s="24">
        <f t="shared" si="0"/>
        <v>21107046</v>
      </c>
      <c r="P23" s="24">
        <f t="shared" si="1"/>
        <v>21107046</v>
      </c>
      <c r="Q23" s="24"/>
      <c r="R23" s="24">
        <v>20472546</v>
      </c>
      <c r="S23" s="24"/>
      <c r="T23" s="24"/>
      <c r="U23" s="24">
        <v>634500</v>
      </c>
      <c r="V23" s="24"/>
      <c r="W23" s="24"/>
      <c r="X23" s="24"/>
      <c r="Y23" s="24"/>
      <c r="Z23" s="24"/>
      <c r="AA23" s="24"/>
    </row>
    <row r="24" spans="1:27" ht="15.75">
      <c r="A24" s="16">
        <v>15</v>
      </c>
      <c r="B24" s="11" t="s">
        <v>44</v>
      </c>
      <c r="C24" s="39">
        <v>17020</v>
      </c>
      <c r="D24" s="27">
        <v>19472</v>
      </c>
      <c r="E24" s="27">
        <v>11653</v>
      </c>
      <c r="F24" s="27">
        <v>9037</v>
      </c>
      <c r="G24" s="27">
        <v>27019</v>
      </c>
      <c r="H24" s="27"/>
      <c r="I24" s="27">
        <v>19222</v>
      </c>
      <c r="J24" s="27">
        <v>21966</v>
      </c>
      <c r="K24" s="27">
        <v>728</v>
      </c>
      <c r="L24" s="27"/>
      <c r="M24" s="27">
        <v>958</v>
      </c>
      <c r="N24" s="24"/>
      <c r="O24" s="24">
        <f t="shared" si="0"/>
        <v>88174808.6</v>
      </c>
      <c r="P24" s="24">
        <f t="shared" si="1"/>
        <v>64246825.6</v>
      </c>
      <c r="Q24" s="24">
        <v>43070683</v>
      </c>
      <c r="R24" s="24">
        <v>3198730.6</v>
      </c>
      <c r="S24" s="24">
        <v>1192443</v>
      </c>
      <c r="T24" s="24">
        <v>545962</v>
      </c>
      <c r="U24" s="24">
        <v>6449707</v>
      </c>
      <c r="V24" s="24">
        <v>9789300</v>
      </c>
      <c r="W24" s="24"/>
      <c r="X24" s="24">
        <v>13294798</v>
      </c>
      <c r="Y24" s="24"/>
      <c r="Z24" s="24">
        <v>10633185</v>
      </c>
      <c r="AA24" s="24"/>
    </row>
    <row r="25" spans="1:27" ht="15.75">
      <c r="A25" s="16">
        <v>16</v>
      </c>
      <c r="B25" s="11" t="s">
        <v>82</v>
      </c>
      <c r="C25" s="39">
        <v>268385</v>
      </c>
      <c r="D25" s="27">
        <v>664967</v>
      </c>
      <c r="E25" s="27">
        <v>520612</v>
      </c>
      <c r="F25" s="27">
        <f>78046</f>
        <v>78046</v>
      </c>
      <c r="G25" s="27">
        <v>347401</v>
      </c>
      <c r="H25" s="27"/>
      <c r="I25" s="27">
        <v>664967</v>
      </c>
      <c r="J25" s="27">
        <v>347401</v>
      </c>
      <c r="K25" s="27"/>
      <c r="L25" s="27"/>
      <c r="M25" s="27">
        <v>10458</v>
      </c>
      <c r="N25" s="24"/>
      <c r="O25" s="24">
        <f t="shared" si="0"/>
        <v>1056971015</v>
      </c>
      <c r="P25" s="24">
        <f t="shared" si="1"/>
        <v>935006039</v>
      </c>
      <c r="Q25" s="24">
        <v>827484238</v>
      </c>
      <c r="R25" s="24"/>
      <c r="S25" s="24">
        <v>37983560</v>
      </c>
      <c r="T25" s="24">
        <v>13836811</v>
      </c>
      <c r="U25" s="24">
        <v>55701430</v>
      </c>
      <c r="V25" s="24"/>
      <c r="W25" s="24"/>
      <c r="X25" s="24"/>
      <c r="Y25" s="24"/>
      <c r="Z25" s="24">
        <v>121964976</v>
      </c>
      <c r="AA25" s="24"/>
    </row>
    <row r="26" spans="1:27" ht="15.75">
      <c r="A26" s="16">
        <v>17</v>
      </c>
      <c r="B26" s="11" t="s">
        <v>60</v>
      </c>
      <c r="C26" s="39">
        <v>0</v>
      </c>
      <c r="D26" s="27">
        <v>120000</v>
      </c>
      <c r="E26" s="27">
        <v>120000</v>
      </c>
      <c r="F26" s="27">
        <v>12000</v>
      </c>
      <c r="G26" s="27">
        <v>37000</v>
      </c>
      <c r="H26" s="27"/>
      <c r="I26" s="27"/>
      <c r="J26" s="27"/>
      <c r="K26" s="27"/>
      <c r="L26" s="27"/>
      <c r="M26" s="27"/>
      <c r="N26" s="24"/>
      <c r="O26" s="24">
        <f t="shared" si="0"/>
        <v>115019400</v>
      </c>
      <c r="P26" s="24">
        <f t="shared" si="1"/>
        <v>115019400</v>
      </c>
      <c r="Q26" s="24"/>
      <c r="R26" s="24">
        <v>106898400</v>
      </c>
      <c r="S26" s="24"/>
      <c r="T26" s="24"/>
      <c r="U26" s="24">
        <v>8121000</v>
      </c>
      <c r="V26" s="24"/>
      <c r="W26" s="24"/>
      <c r="X26" s="24"/>
      <c r="Y26" s="24"/>
      <c r="Z26" s="24"/>
      <c r="AA26" s="24"/>
    </row>
    <row r="27" spans="1:27" ht="15.75">
      <c r="A27" s="16">
        <v>18</v>
      </c>
      <c r="B27" s="11" t="s">
        <v>61</v>
      </c>
      <c r="C27" s="39">
        <v>0</v>
      </c>
      <c r="D27" s="27">
        <v>30179</v>
      </c>
      <c r="E27" s="27">
        <v>30179</v>
      </c>
      <c r="F27" s="27">
        <v>10000</v>
      </c>
      <c r="G27" s="27">
        <v>75398</v>
      </c>
      <c r="H27" s="27"/>
      <c r="I27" s="27"/>
      <c r="J27" s="27"/>
      <c r="K27" s="27"/>
      <c r="L27" s="27"/>
      <c r="M27" s="27"/>
      <c r="N27" s="24"/>
      <c r="O27" s="24">
        <f t="shared" si="0"/>
        <v>109439114</v>
      </c>
      <c r="P27" s="24">
        <f t="shared" si="1"/>
        <v>109439114</v>
      </c>
      <c r="Q27" s="24"/>
      <c r="R27" s="24">
        <v>97715114</v>
      </c>
      <c r="S27" s="24">
        <v>2794000</v>
      </c>
      <c r="T27" s="24"/>
      <c r="U27" s="24">
        <v>8930000</v>
      </c>
      <c r="V27" s="24"/>
      <c r="W27" s="24"/>
      <c r="X27" s="24"/>
      <c r="Y27" s="24"/>
      <c r="Z27" s="24"/>
      <c r="AA27" s="24"/>
    </row>
    <row r="28" spans="1:27" ht="15.75">
      <c r="A28" s="16">
        <v>19</v>
      </c>
      <c r="B28" s="11" t="s">
        <v>70</v>
      </c>
      <c r="C28" s="39">
        <v>0</v>
      </c>
      <c r="D28" s="27">
        <v>3500</v>
      </c>
      <c r="E28" s="27">
        <v>3500</v>
      </c>
      <c r="F28" s="27">
        <v>0</v>
      </c>
      <c r="G28" s="27">
        <v>9010</v>
      </c>
      <c r="H28" s="27"/>
      <c r="I28" s="27"/>
      <c r="J28" s="27"/>
      <c r="K28" s="27"/>
      <c r="L28" s="27"/>
      <c r="M28" s="27"/>
      <c r="N28" s="24"/>
      <c r="O28" s="24">
        <f t="shared" si="0"/>
        <v>10822760</v>
      </c>
      <c r="P28" s="24">
        <f t="shared" si="1"/>
        <v>10822760</v>
      </c>
      <c r="Q28" s="24"/>
      <c r="R28" s="24">
        <v>10822760</v>
      </c>
      <c r="S28" s="24"/>
      <c r="T28" s="24"/>
      <c r="U28" s="24">
        <v>0</v>
      </c>
      <c r="V28" s="24"/>
      <c r="W28" s="24"/>
      <c r="X28" s="24"/>
      <c r="Y28" s="24"/>
      <c r="Z28" s="24"/>
      <c r="AA28" s="24"/>
    </row>
    <row r="29" spans="1:27" ht="15.75">
      <c r="A29" s="16">
        <v>20</v>
      </c>
      <c r="B29" s="11" t="s">
        <v>94</v>
      </c>
      <c r="C29" s="39">
        <v>13994</v>
      </c>
      <c r="D29" s="27">
        <v>51300</v>
      </c>
      <c r="E29" s="27">
        <v>46745</v>
      </c>
      <c r="F29" s="27">
        <v>4490</v>
      </c>
      <c r="G29" s="27">
        <v>42904</v>
      </c>
      <c r="H29" s="27"/>
      <c r="I29" s="27">
        <v>50120</v>
      </c>
      <c r="J29" s="27">
        <v>35054</v>
      </c>
      <c r="K29" s="27">
        <v>713</v>
      </c>
      <c r="L29" s="27"/>
      <c r="M29" s="27">
        <v>2010</v>
      </c>
      <c r="N29" s="24"/>
      <c r="O29" s="24">
        <f t="shared" si="0"/>
        <v>91575323</v>
      </c>
      <c r="P29" s="24">
        <f t="shared" si="1"/>
        <v>54363487</v>
      </c>
      <c r="Q29" s="24">
        <v>44442694</v>
      </c>
      <c r="R29" s="24">
        <v>5068180.000000001</v>
      </c>
      <c r="S29" s="24">
        <v>1194768</v>
      </c>
      <c r="T29" s="24">
        <v>453332</v>
      </c>
      <c r="U29" s="24">
        <v>3204513</v>
      </c>
      <c r="V29" s="24"/>
      <c r="W29" s="24"/>
      <c r="X29" s="24">
        <v>14531774</v>
      </c>
      <c r="Y29" s="24"/>
      <c r="Z29" s="24">
        <v>22680062</v>
      </c>
      <c r="AA29" s="24"/>
    </row>
    <row r="30" spans="1:27" ht="15.75">
      <c r="A30" s="16">
        <v>21</v>
      </c>
      <c r="B30" s="11" t="s">
        <v>66</v>
      </c>
      <c r="C30" s="39">
        <v>3784</v>
      </c>
      <c r="D30" s="27">
        <v>8669</v>
      </c>
      <c r="E30" s="27">
        <v>6276</v>
      </c>
      <c r="F30" s="27">
        <v>1740</v>
      </c>
      <c r="G30" s="27">
        <v>8273</v>
      </c>
      <c r="H30" s="27"/>
      <c r="I30" s="27">
        <v>8269</v>
      </c>
      <c r="J30" s="27">
        <v>5677</v>
      </c>
      <c r="K30" s="27"/>
      <c r="L30" s="27"/>
      <c r="M30" s="27">
        <v>262</v>
      </c>
      <c r="N30" s="24"/>
      <c r="O30" s="24">
        <f t="shared" si="0"/>
        <v>21101638.7</v>
      </c>
      <c r="P30" s="24">
        <f t="shared" si="1"/>
        <v>18364605.7</v>
      </c>
      <c r="Q30" s="24">
        <v>12454786</v>
      </c>
      <c r="R30" s="24">
        <v>2033705.7</v>
      </c>
      <c r="S30" s="24">
        <v>269008</v>
      </c>
      <c r="T30" s="24">
        <v>189868</v>
      </c>
      <c r="U30" s="24">
        <v>1241838</v>
      </c>
      <c r="V30" s="24">
        <v>2175400</v>
      </c>
      <c r="W30" s="24"/>
      <c r="X30" s="24"/>
      <c r="Y30" s="24"/>
      <c r="Z30" s="24">
        <v>2737033</v>
      </c>
      <c r="AA30" s="24"/>
    </row>
    <row r="31" spans="1:27" ht="15.75">
      <c r="A31" s="16">
        <v>22</v>
      </c>
      <c r="B31" s="11" t="s">
        <v>73</v>
      </c>
      <c r="C31" s="39">
        <v>0</v>
      </c>
      <c r="D31" s="27">
        <v>0</v>
      </c>
      <c r="E31" s="27">
        <v>0</v>
      </c>
      <c r="F31" s="27">
        <v>0</v>
      </c>
      <c r="G31" s="27">
        <v>1380</v>
      </c>
      <c r="H31" s="27"/>
      <c r="I31" s="27"/>
      <c r="J31" s="27"/>
      <c r="K31" s="27"/>
      <c r="L31" s="27"/>
      <c r="M31" s="27"/>
      <c r="N31" s="24"/>
      <c r="O31" s="24">
        <f t="shared" si="0"/>
        <v>4930240</v>
      </c>
      <c r="P31" s="24">
        <f t="shared" si="1"/>
        <v>4930240</v>
      </c>
      <c r="Q31" s="24"/>
      <c r="R31" s="24">
        <v>3812639.9999999995</v>
      </c>
      <c r="S31" s="24">
        <v>1117600</v>
      </c>
      <c r="T31" s="24"/>
      <c r="U31" s="24">
        <v>0</v>
      </c>
      <c r="V31" s="24"/>
      <c r="W31" s="24"/>
      <c r="X31" s="24"/>
      <c r="Y31" s="24"/>
      <c r="Z31" s="24"/>
      <c r="AA31" s="24"/>
    </row>
    <row r="32" spans="1:27" ht="15.75">
      <c r="A32" s="16">
        <v>23</v>
      </c>
      <c r="B32" s="11" t="s">
        <v>46</v>
      </c>
      <c r="C32" s="39">
        <v>0</v>
      </c>
      <c r="D32" s="27">
        <v>23731</v>
      </c>
      <c r="E32" s="27">
        <v>23731</v>
      </c>
      <c r="F32" s="27">
        <v>0</v>
      </c>
      <c r="G32" s="27">
        <v>27555</v>
      </c>
      <c r="H32" s="27"/>
      <c r="I32" s="27"/>
      <c r="J32" s="27"/>
      <c r="K32" s="27"/>
      <c r="L32" s="27"/>
      <c r="M32" s="27">
        <v>216</v>
      </c>
      <c r="N32" s="24"/>
      <c r="O32" s="24">
        <f t="shared" si="0"/>
        <v>45083976</v>
      </c>
      <c r="P32" s="24">
        <f t="shared" si="1"/>
        <v>41911647</v>
      </c>
      <c r="Q32" s="24"/>
      <c r="R32" s="24">
        <f>26292909+6407440</f>
        <v>32700349</v>
      </c>
      <c r="S32" s="24">
        <v>9211298</v>
      </c>
      <c r="T32" s="24"/>
      <c r="U32" s="24">
        <v>0</v>
      </c>
      <c r="V32" s="24"/>
      <c r="W32" s="24"/>
      <c r="X32" s="24"/>
      <c r="Y32" s="24"/>
      <c r="Z32" s="24">
        <v>3172329</v>
      </c>
      <c r="AA32" s="24"/>
    </row>
    <row r="33" spans="1:27" ht="15.75">
      <c r="A33" s="16">
        <v>24</v>
      </c>
      <c r="B33" s="11" t="s">
        <v>45</v>
      </c>
      <c r="C33" s="39">
        <v>0</v>
      </c>
      <c r="D33" s="27">
        <v>1086</v>
      </c>
      <c r="E33" s="27">
        <v>1086</v>
      </c>
      <c r="F33" s="27">
        <v>0</v>
      </c>
      <c r="G33" s="27">
        <v>1520</v>
      </c>
      <c r="H33" s="27"/>
      <c r="I33" s="27"/>
      <c r="J33" s="27"/>
      <c r="K33" s="27"/>
      <c r="L33" s="27"/>
      <c r="M33" s="27">
        <v>38</v>
      </c>
      <c r="N33" s="24"/>
      <c r="O33" s="24">
        <f t="shared" si="0"/>
        <v>1957623.3</v>
      </c>
      <c r="P33" s="24">
        <f t="shared" si="1"/>
        <v>1624583.3</v>
      </c>
      <c r="Q33" s="24"/>
      <c r="R33" s="24">
        <f>1487638.3+136945</f>
        <v>1624583.3</v>
      </c>
      <c r="S33" s="24"/>
      <c r="T33" s="24"/>
      <c r="U33" s="24">
        <v>0</v>
      </c>
      <c r="V33" s="24"/>
      <c r="W33" s="24"/>
      <c r="X33" s="24"/>
      <c r="Y33" s="24"/>
      <c r="Z33" s="24">
        <v>333040</v>
      </c>
      <c r="AA33" s="24"/>
    </row>
    <row r="34" spans="1:27" ht="15.75">
      <c r="A34" s="16">
        <v>25</v>
      </c>
      <c r="B34" s="11" t="s">
        <v>67</v>
      </c>
      <c r="C34" s="39">
        <v>0</v>
      </c>
      <c r="D34" s="27">
        <v>0</v>
      </c>
      <c r="E34" s="27">
        <v>0</v>
      </c>
      <c r="F34" s="27">
        <v>0</v>
      </c>
      <c r="G34" s="27">
        <v>0</v>
      </c>
      <c r="H34" s="27"/>
      <c r="I34" s="27"/>
      <c r="J34" s="27"/>
      <c r="K34" s="27"/>
      <c r="L34" s="27"/>
      <c r="M34" s="27"/>
      <c r="N34" s="24"/>
      <c r="O34" s="24">
        <f t="shared" si="0"/>
        <v>16032502</v>
      </c>
      <c r="P34" s="24">
        <f t="shared" si="1"/>
        <v>16032502</v>
      </c>
      <c r="Q34" s="24"/>
      <c r="R34" s="24"/>
      <c r="S34" s="24">
        <v>16032502</v>
      </c>
      <c r="T34" s="24"/>
      <c r="U34" s="24">
        <v>0</v>
      </c>
      <c r="V34" s="24"/>
      <c r="W34" s="24"/>
      <c r="X34" s="24"/>
      <c r="Y34" s="24"/>
      <c r="Z34" s="24"/>
      <c r="AA34" s="24"/>
    </row>
    <row r="35" spans="1:27" ht="15.75">
      <c r="A35" s="16">
        <v>26</v>
      </c>
      <c r="B35" s="11" t="s">
        <v>20</v>
      </c>
      <c r="C35" s="39">
        <v>0</v>
      </c>
      <c r="D35" s="27">
        <v>31230</v>
      </c>
      <c r="E35" s="27">
        <v>31230</v>
      </c>
      <c r="F35" s="27">
        <v>0</v>
      </c>
      <c r="G35" s="27">
        <v>22260</v>
      </c>
      <c r="H35" s="27"/>
      <c r="I35" s="27"/>
      <c r="J35" s="27"/>
      <c r="K35" s="27"/>
      <c r="L35" s="27"/>
      <c r="M35" s="27">
        <v>795</v>
      </c>
      <c r="N35" s="24"/>
      <c r="O35" s="24">
        <f t="shared" si="0"/>
        <v>38394947</v>
      </c>
      <c r="P35" s="24">
        <f t="shared" si="1"/>
        <v>29433960</v>
      </c>
      <c r="Q35" s="24"/>
      <c r="R35" s="24">
        <f>25335088+2583984</f>
        <v>27919072</v>
      </c>
      <c r="S35" s="24">
        <v>1514888</v>
      </c>
      <c r="T35" s="24"/>
      <c r="U35" s="24">
        <v>0</v>
      </c>
      <c r="V35" s="24"/>
      <c r="W35" s="24"/>
      <c r="X35" s="24"/>
      <c r="Y35" s="24"/>
      <c r="Z35" s="24">
        <v>8960987</v>
      </c>
      <c r="AA35" s="24"/>
    </row>
    <row r="36" spans="1:27" ht="15.75">
      <c r="A36" s="16">
        <v>27</v>
      </c>
      <c r="B36" s="11" t="s">
        <v>93</v>
      </c>
      <c r="C36" s="39">
        <v>0</v>
      </c>
      <c r="D36" s="27">
        <v>0</v>
      </c>
      <c r="E36" s="27">
        <v>0</v>
      </c>
      <c r="F36" s="27">
        <v>0</v>
      </c>
      <c r="G36" s="27">
        <v>0</v>
      </c>
      <c r="H36" s="27"/>
      <c r="I36" s="27"/>
      <c r="J36" s="27"/>
      <c r="K36" s="27"/>
      <c r="L36" s="27"/>
      <c r="M36" s="27"/>
      <c r="N36" s="24">
        <v>355226</v>
      </c>
      <c r="O36" s="24">
        <f t="shared" si="0"/>
        <v>1066645006</v>
      </c>
      <c r="P36" s="24">
        <f t="shared" si="1"/>
        <v>0</v>
      </c>
      <c r="Q36" s="24"/>
      <c r="R36" s="24"/>
      <c r="S36" s="24"/>
      <c r="T36" s="24"/>
      <c r="U36" s="24">
        <v>0</v>
      </c>
      <c r="V36" s="24"/>
      <c r="W36" s="24"/>
      <c r="X36" s="24"/>
      <c r="Y36" s="24"/>
      <c r="Z36" s="24"/>
      <c r="AA36" s="24">
        <v>1066645006</v>
      </c>
    </row>
    <row r="37" spans="1:27" ht="15.75">
      <c r="A37" s="16">
        <v>28</v>
      </c>
      <c r="B37" s="11" t="s">
        <v>151</v>
      </c>
      <c r="C37" s="39">
        <v>15668</v>
      </c>
      <c r="D37" s="27">
        <v>80117</v>
      </c>
      <c r="E37" s="27">
        <v>66331</v>
      </c>
      <c r="F37" s="27">
        <v>5296</v>
      </c>
      <c r="G37" s="27">
        <v>25020</v>
      </c>
      <c r="H37" s="27"/>
      <c r="I37" s="27">
        <v>78917</v>
      </c>
      <c r="J37" s="27">
        <v>24520</v>
      </c>
      <c r="K37" s="27">
        <v>1675</v>
      </c>
      <c r="L37" s="27"/>
      <c r="M37" s="27">
        <v>1377</v>
      </c>
      <c r="N37" s="24"/>
      <c r="O37" s="24">
        <f t="shared" si="0"/>
        <v>140057115.3</v>
      </c>
      <c r="P37" s="24">
        <f t="shared" si="1"/>
        <v>83629699.3</v>
      </c>
      <c r="Q37" s="24">
        <v>78756167</v>
      </c>
      <c r="R37" s="24">
        <v>692082.3</v>
      </c>
      <c r="S37" s="24">
        <v>401695</v>
      </c>
      <c r="T37" s="24"/>
      <c r="U37" s="24">
        <v>3779755</v>
      </c>
      <c r="V37" s="24"/>
      <c r="W37" s="24"/>
      <c r="X37" s="24">
        <v>38814454</v>
      </c>
      <c r="Y37" s="24"/>
      <c r="Z37" s="24">
        <v>17612962</v>
      </c>
      <c r="AA37" s="24"/>
    </row>
    <row r="38" spans="1:27" ht="15.75">
      <c r="A38" s="16">
        <v>29</v>
      </c>
      <c r="B38" s="11" t="s">
        <v>65</v>
      </c>
      <c r="C38" s="39">
        <v>0</v>
      </c>
      <c r="D38" s="27">
        <v>7000</v>
      </c>
      <c r="E38" s="27">
        <v>7000</v>
      </c>
      <c r="F38" s="27">
        <v>2008</v>
      </c>
      <c r="G38" s="27">
        <v>44716</v>
      </c>
      <c r="H38" s="27"/>
      <c r="I38" s="27"/>
      <c r="J38" s="27"/>
      <c r="K38" s="27"/>
      <c r="L38" s="27"/>
      <c r="M38" s="27"/>
      <c r="N38" s="24"/>
      <c r="O38" s="24">
        <f t="shared" si="0"/>
        <v>45209354</v>
      </c>
      <c r="P38" s="24">
        <f t="shared" si="1"/>
        <v>45209354</v>
      </c>
      <c r="Q38" s="24"/>
      <c r="R38" s="24">
        <v>42976854</v>
      </c>
      <c r="S38" s="24"/>
      <c r="T38" s="24"/>
      <c r="U38" s="24">
        <v>2232500</v>
      </c>
      <c r="V38" s="24"/>
      <c r="W38" s="24"/>
      <c r="X38" s="24"/>
      <c r="Y38" s="24"/>
      <c r="Z38" s="24"/>
      <c r="AA38" s="24"/>
    </row>
    <row r="39" spans="1:27" ht="15.75">
      <c r="A39" s="16">
        <v>30</v>
      </c>
      <c r="B39" s="11" t="s">
        <v>101</v>
      </c>
      <c r="C39" s="39">
        <v>45384</v>
      </c>
      <c r="D39" s="27">
        <v>164184</v>
      </c>
      <c r="E39" s="27">
        <v>122514</v>
      </c>
      <c r="F39" s="27">
        <v>8567</v>
      </c>
      <c r="G39" s="27">
        <v>64806</v>
      </c>
      <c r="H39" s="27"/>
      <c r="I39" s="27">
        <v>164184</v>
      </c>
      <c r="J39" s="27">
        <v>64806</v>
      </c>
      <c r="K39" s="27">
        <v>5621</v>
      </c>
      <c r="L39" s="27"/>
      <c r="M39" s="27">
        <v>1743</v>
      </c>
      <c r="N39" s="24"/>
      <c r="O39" s="24">
        <f t="shared" si="0"/>
        <v>335131835</v>
      </c>
      <c r="P39" s="24">
        <f t="shared" si="1"/>
        <v>203738476</v>
      </c>
      <c r="Q39" s="24">
        <v>196192740</v>
      </c>
      <c r="R39" s="24"/>
      <c r="S39" s="24">
        <v>1431468</v>
      </c>
      <c r="T39" s="24"/>
      <c r="U39" s="24">
        <v>6114268</v>
      </c>
      <c r="V39" s="24"/>
      <c r="W39" s="24"/>
      <c r="X39" s="24">
        <v>111808901</v>
      </c>
      <c r="Y39" s="24"/>
      <c r="Z39" s="24">
        <v>19584458</v>
      </c>
      <c r="AA39" s="24"/>
    </row>
    <row r="40" spans="1:27" ht="15.75">
      <c r="A40" s="16">
        <v>31</v>
      </c>
      <c r="B40" s="11" t="s">
        <v>62</v>
      </c>
      <c r="C40" s="39">
        <v>0</v>
      </c>
      <c r="D40" s="27">
        <v>20000</v>
      </c>
      <c r="E40" s="27">
        <v>20000</v>
      </c>
      <c r="F40" s="27">
        <v>6000</v>
      </c>
      <c r="G40" s="27">
        <v>24000</v>
      </c>
      <c r="H40" s="27"/>
      <c r="I40" s="27"/>
      <c r="J40" s="27"/>
      <c r="K40" s="27"/>
      <c r="L40" s="27"/>
      <c r="M40" s="27"/>
      <c r="N40" s="24"/>
      <c r="O40" s="24">
        <f t="shared" si="0"/>
        <v>36929758.2</v>
      </c>
      <c r="P40" s="24">
        <f t="shared" si="1"/>
        <v>36929758.2</v>
      </c>
      <c r="Q40" s="24"/>
      <c r="R40" s="24">
        <v>32869258.200000003</v>
      </c>
      <c r="S40" s="24"/>
      <c r="T40" s="24"/>
      <c r="U40" s="24">
        <v>4060500</v>
      </c>
      <c r="V40" s="24"/>
      <c r="W40" s="24"/>
      <c r="X40" s="24"/>
      <c r="Y40" s="24"/>
      <c r="Z40" s="24"/>
      <c r="AA40" s="24"/>
    </row>
    <row r="41" spans="1:27" ht="15.75">
      <c r="A41" s="16">
        <v>32</v>
      </c>
      <c r="B41" s="11" t="s">
        <v>63</v>
      </c>
      <c r="C41" s="39">
        <v>0</v>
      </c>
      <c r="D41" s="27">
        <v>0</v>
      </c>
      <c r="E41" s="27">
        <v>0</v>
      </c>
      <c r="F41" s="27">
        <v>5500</v>
      </c>
      <c r="G41" s="27">
        <v>19443</v>
      </c>
      <c r="H41" s="27"/>
      <c r="I41" s="27"/>
      <c r="J41" s="27"/>
      <c r="K41" s="27"/>
      <c r="L41" s="27"/>
      <c r="M41" s="27"/>
      <c r="N41" s="24"/>
      <c r="O41" s="24">
        <f t="shared" si="0"/>
        <v>24609288.8</v>
      </c>
      <c r="P41" s="24">
        <f t="shared" si="1"/>
        <v>24609288.8</v>
      </c>
      <c r="Q41" s="24"/>
      <c r="R41" s="24">
        <v>19834088.8</v>
      </c>
      <c r="S41" s="24"/>
      <c r="T41" s="24"/>
      <c r="U41" s="24">
        <v>4775200</v>
      </c>
      <c r="V41" s="24"/>
      <c r="W41" s="24"/>
      <c r="X41" s="24"/>
      <c r="Y41" s="24"/>
      <c r="Z41" s="24"/>
      <c r="AA41" s="24"/>
    </row>
    <row r="42" spans="1:27" ht="15.75">
      <c r="A42" s="16">
        <v>33</v>
      </c>
      <c r="B42" s="11" t="s">
        <v>102</v>
      </c>
      <c r="C42" s="39">
        <v>0</v>
      </c>
      <c r="D42" s="27">
        <v>8522</v>
      </c>
      <c r="E42" s="27"/>
      <c r="F42" s="27">
        <v>0</v>
      </c>
      <c r="G42" s="27">
        <v>0</v>
      </c>
      <c r="H42" s="27"/>
      <c r="I42" s="27">
        <v>0</v>
      </c>
      <c r="J42" s="27">
        <v>0</v>
      </c>
      <c r="K42" s="27"/>
      <c r="L42" s="27"/>
      <c r="M42" s="27"/>
      <c r="N42" s="24"/>
      <c r="O42" s="24">
        <f t="shared" si="0"/>
        <v>9328516</v>
      </c>
      <c r="P42" s="24">
        <f t="shared" si="1"/>
        <v>9328516</v>
      </c>
      <c r="Q42" s="24"/>
      <c r="R42" s="24">
        <v>9328516</v>
      </c>
      <c r="S42" s="24"/>
      <c r="T42" s="24"/>
      <c r="U42" s="24">
        <v>0</v>
      </c>
      <c r="V42" s="24"/>
      <c r="W42" s="24"/>
      <c r="X42" s="24"/>
      <c r="Y42" s="24"/>
      <c r="Z42" s="24"/>
      <c r="AA42" s="24"/>
    </row>
    <row r="43" spans="1:27" ht="15.75">
      <c r="A43" s="16">
        <v>34</v>
      </c>
      <c r="B43" s="11" t="s">
        <v>103</v>
      </c>
      <c r="C43" s="39">
        <v>0</v>
      </c>
      <c r="D43" s="27">
        <v>0</v>
      </c>
      <c r="E43" s="27">
        <v>0</v>
      </c>
      <c r="F43" s="27"/>
      <c r="G43" s="27"/>
      <c r="H43" s="27"/>
      <c r="I43" s="27"/>
      <c r="J43" s="27"/>
      <c r="K43" s="27"/>
      <c r="L43" s="27"/>
      <c r="M43" s="27"/>
      <c r="N43" s="24">
        <v>75056</v>
      </c>
      <c r="O43" s="24">
        <f t="shared" si="0"/>
        <v>221349442</v>
      </c>
      <c r="P43" s="24">
        <f t="shared" si="1"/>
        <v>0</v>
      </c>
      <c r="Q43" s="24"/>
      <c r="R43" s="24"/>
      <c r="S43" s="24"/>
      <c r="T43" s="24"/>
      <c r="U43" s="24">
        <v>0</v>
      </c>
      <c r="V43" s="24"/>
      <c r="W43" s="24"/>
      <c r="X43" s="24"/>
      <c r="Y43" s="24"/>
      <c r="Z43" s="24"/>
      <c r="AA43" s="24">
        <v>221349442</v>
      </c>
    </row>
    <row r="44" spans="1:27" ht="15.75">
      <c r="A44" s="16">
        <v>35</v>
      </c>
      <c r="B44" s="11" t="s">
        <v>21</v>
      </c>
      <c r="C44" s="39">
        <v>0</v>
      </c>
      <c r="D44" s="27">
        <v>298</v>
      </c>
      <c r="E44" s="27">
        <v>298</v>
      </c>
      <c r="F44" s="27">
        <v>0</v>
      </c>
      <c r="G44" s="27">
        <f>5958+200</f>
        <v>6158</v>
      </c>
      <c r="H44" s="27"/>
      <c r="I44" s="27"/>
      <c r="J44" s="27"/>
      <c r="K44" s="27"/>
      <c r="L44" s="27"/>
      <c r="M44" s="27">
        <v>340</v>
      </c>
      <c r="N44" s="24"/>
      <c r="O44" s="24">
        <f t="shared" si="0"/>
        <v>11687141.8</v>
      </c>
      <c r="P44" s="24">
        <f t="shared" si="1"/>
        <v>7901562.8</v>
      </c>
      <c r="Q44" s="24"/>
      <c r="R44" s="24">
        <v>5525602.8</v>
      </c>
      <c r="S44" s="24">
        <v>2375960</v>
      </c>
      <c r="T44" s="24"/>
      <c r="U44" s="24">
        <v>0</v>
      </c>
      <c r="V44" s="24"/>
      <c r="W44" s="24"/>
      <c r="X44" s="24"/>
      <c r="Y44" s="24"/>
      <c r="Z44" s="24">
        <v>3785579</v>
      </c>
      <c r="AA44" s="24"/>
    </row>
    <row r="45" spans="1:27" ht="15.75">
      <c r="A45" s="16">
        <v>36</v>
      </c>
      <c r="B45" s="11" t="s">
        <v>49</v>
      </c>
      <c r="C45" s="39">
        <v>0</v>
      </c>
      <c r="D45" s="27">
        <v>0</v>
      </c>
      <c r="E45" s="27">
        <v>0</v>
      </c>
      <c r="F45" s="27">
        <v>0</v>
      </c>
      <c r="G45" s="27">
        <f>140</f>
        <v>140</v>
      </c>
      <c r="H45" s="27"/>
      <c r="I45" s="27"/>
      <c r="J45" s="27"/>
      <c r="K45" s="27"/>
      <c r="L45" s="27"/>
      <c r="M45" s="27">
        <v>665</v>
      </c>
      <c r="N45" s="24"/>
      <c r="O45" s="24">
        <f t="shared" si="0"/>
        <v>26188192</v>
      </c>
      <c r="P45" s="24">
        <f t="shared" si="1"/>
        <v>590478</v>
      </c>
      <c r="Q45" s="24"/>
      <c r="R45" s="24"/>
      <c r="S45" s="24">
        <v>590478</v>
      </c>
      <c r="T45" s="24"/>
      <c r="U45" s="24">
        <v>0</v>
      </c>
      <c r="V45" s="24"/>
      <c r="W45" s="24"/>
      <c r="X45" s="24"/>
      <c r="Y45" s="24"/>
      <c r="Z45" s="24">
        <v>25597714</v>
      </c>
      <c r="AA45" s="24"/>
    </row>
    <row r="46" spans="1:27" ht="15.75">
      <c r="A46" s="16">
        <v>37</v>
      </c>
      <c r="B46" s="11" t="s">
        <v>50</v>
      </c>
      <c r="C46" s="39">
        <v>0</v>
      </c>
      <c r="D46" s="27">
        <v>500</v>
      </c>
      <c r="E46" s="27">
        <v>500</v>
      </c>
      <c r="F46" s="27">
        <v>0</v>
      </c>
      <c r="G46" s="27">
        <f>50+200</f>
        <v>250</v>
      </c>
      <c r="H46" s="27"/>
      <c r="I46" s="27"/>
      <c r="J46" s="27"/>
      <c r="K46" s="27"/>
      <c r="L46" s="27"/>
      <c r="M46" s="27">
        <v>773</v>
      </c>
      <c r="N46" s="24"/>
      <c r="O46" s="24">
        <f t="shared" si="0"/>
        <v>32340198</v>
      </c>
      <c r="P46" s="24">
        <f t="shared" si="1"/>
        <v>1051438</v>
      </c>
      <c r="Q46" s="24"/>
      <c r="R46" s="24">
        <v>161975</v>
      </c>
      <c r="S46" s="24">
        <v>889463</v>
      </c>
      <c r="T46" s="24"/>
      <c r="U46" s="24">
        <v>0</v>
      </c>
      <c r="V46" s="24"/>
      <c r="W46" s="24"/>
      <c r="X46" s="24"/>
      <c r="Y46" s="24"/>
      <c r="Z46" s="24">
        <v>31288760</v>
      </c>
      <c r="AA46" s="24"/>
    </row>
    <row r="47" spans="1:27" ht="15.75">
      <c r="A47" s="16">
        <v>38</v>
      </c>
      <c r="B47" s="11" t="s">
        <v>59</v>
      </c>
      <c r="C47" s="39">
        <v>0</v>
      </c>
      <c r="D47" s="27">
        <v>0</v>
      </c>
      <c r="E47" s="27">
        <v>0</v>
      </c>
      <c r="F47" s="27">
        <v>0</v>
      </c>
      <c r="G47" s="27">
        <v>0</v>
      </c>
      <c r="H47" s="27"/>
      <c r="I47" s="27"/>
      <c r="J47" s="27"/>
      <c r="K47" s="27"/>
      <c r="L47" s="27"/>
      <c r="M47" s="27">
        <v>400</v>
      </c>
      <c r="N47" s="24"/>
      <c r="O47" s="24">
        <f t="shared" si="0"/>
        <v>16190820</v>
      </c>
      <c r="P47" s="24">
        <f t="shared" si="1"/>
        <v>0</v>
      </c>
      <c r="Q47" s="24"/>
      <c r="R47" s="24"/>
      <c r="S47" s="24"/>
      <c r="T47" s="24"/>
      <c r="U47" s="24">
        <v>0</v>
      </c>
      <c r="V47" s="24"/>
      <c r="W47" s="24"/>
      <c r="X47" s="24"/>
      <c r="Y47" s="24"/>
      <c r="Z47" s="24">
        <v>16190820</v>
      </c>
      <c r="AA47" s="24"/>
    </row>
    <row r="48" spans="1:27" ht="15.75">
      <c r="A48" s="16">
        <v>39</v>
      </c>
      <c r="B48" s="11" t="s">
        <v>22</v>
      </c>
      <c r="C48" s="39">
        <v>0</v>
      </c>
      <c r="D48" s="27">
        <v>0</v>
      </c>
      <c r="E48" s="27">
        <v>0</v>
      </c>
      <c r="F48" s="27">
        <v>0</v>
      </c>
      <c r="G48" s="27">
        <f>28</f>
        <v>28</v>
      </c>
      <c r="H48" s="27"/>
      <c r="I48" s="27"/>
      <c r="J48" s="27"/>
      <c r="K48" s="27"/>
      <c r="L48" s="27"/>
      <c r="M48" s="27">
        <v>220</v>
      </c>
      <c r="N48" s="24"/>
      <c r="O48" s="24">
        <f t="shared" si="0"/>
        <v>9031175</v>
      </c>
      <c r="P48" s="24">
        <f t="shared" si="1"/>
        <v>126224</v>
      </c>
      <c r="Q48" s="24"/>
      <c r="R48" s="24"/>
      <c r="S48" s="24">
        <v>126224</v>
      </c>
      <c r="T48" s="24"/>
      <c r="U48" s="24">
        <v>0</v>
      </c>
      <c r="V48" s="24"/>
      <c r="W48" s="24"/>
      <c r="X48" s="24"/>
      <c r="Y48" s="24"/>
      <c r="Z48" s="24">
        <v>8904951</v>
      </c>
      <c r="AA48" s="24"/>
    </row>
    <row r="49" spans="1:27" ht="15.75">
      <c r="A49" s="16">
        <v>40</v>
      </c>
      <c r="B49" s="11" t="s">
        <v>51</v>
      </c>
      <c r="C49" s="39">
        <v>0</v>
      </c>
      <c r="D49" s="27">
        <v>0</v>
      </c>
      <c r="E49" s="27">
        <v>0</v>
      </c>
      <c r="F49" s="27">
        <v>0</v>
      </c>
      <c r="G49" s="27">
        <v>0</v>
      </c>
      <c r="H49" s="27"/>
      <c r="I49" s="27"/>
      <c r="J49" s="27"/>
      <c r="K49" s="27"/>
      <c r="L49" s="27"/>
      <c r="M49" s="27">
        <v>235</v>
      </c>
      <c r="N49" s="24"/>
      <c r="O49" s="24">
        <f t="shared" si="0"/>
        <v>9512107</v>
      </c>
      <c r="P49" s="24">
        <f t="shared" si="1"/>
        <v>0</v>
      </c>
      <c r="Q49" s="24"/>
      <c r="R49" s="24"/>
      <c r="S49" s="24"/>
      <c r="T49" s="24"/>
      <c r="U49" s="24">
        <v>0</v>
      </c>
      <c r="V49" s="24"/>
      <c r="W49" s="24"/>
      <c r="X49" s="24"/>
      <c r="Y49" s="24"/>
      <c r="Z49" s="24">
        <v>9512107</v>
      </c>
      <c r="AA49" s="24"/>
    </row>
    <row r="50" spans="1:27" ht="15.75">
      <c r="A50" s="16">
        <v>41</v>
      </c>
      <c r="B50" s="11" t="s">
        <v>53</v>
      </c>
      <c r="C50" s="39">
        <v>0</v>
      </c>
      <c r="D50" s="27">
        <v>0</v>
      </c>
      <c r="E50" s="27">
        <v>0</v>
      </c>
      <c r="F50" s="27">
        <v>0</v>
      </c>
      <c r="G50" s="27">
        <v>5659</v>
      </c>
      <c r="H50" s="27"/>
      <c r="I50" s="27"/>
      <c r="J50" s="27"/>
      <c r="K50" s="27"/>
      <c r="L50" s="27"/>
      <c r="M50" s="27"/>
      <c r="N50" s="24"/>
      <c r="O50" s="24">
        <f t="shared" si="0"/>
        <v>470618110</v>
      </c>
      <c r="P50" s="24">
        <f t="shared" si="1"/>
        <v>470618110</v>
      </c>
      <c r="Q50" s="24"/>
      <c r="R50" s="24"/>
      <c r="S50" s="24">
        <v>470618110</v>
      </c>
      <c r="T50" s="24"/>
      <c r="U50" s="24">
        <v>0</v>
      </c>
      <c r="V50" s="24"/>
      <c r="W50" s="24"/>
      <c r="X50" s="24"/>
      <c r="Y50" s="24"/>
      <c r="Z50" s="24"/>
      <c r="AA50" s="24"/>
    </row>
    <row r="51" spans="1:27" ht="15.75">
      <c r="A51" s="17">
        <v>42</v>
      </c>
      <c r="B51" s="12" t="s">
        <v>104</v>
      </c>
      <c r="C51" s="39">
        <v>0</v>
      </c>
      <c r="D51" s="27">
        <v>0</v>
      </c>
      <c r="E51" s="27">
        <v>0</v>
      </c>
      <c r="F51" s="27">
        <v>0</v>
      </c>
      <c r="G51" s="27">
        <v>0</v>
      </c>
      <c r="H51" s="27"/>
      <c r="I51" s="27"/>
      <c r="J51" s="27"/>
      <c r="K51" s="27"/>
      <c r="L51" s="27"/>
      <c r="M51" s="27"/>
      <c r="N51" s="24">
        <v>3999</v>
      </c>
      <c r="O51" s="24">
        <f t="shared" si="0"/>
        <v>11395563</v>
      </c>
      <c r="P51" s="24">
        <f t="shared" si="1"/>
        <v>0</v>
      </c>
      <c r="Q51" s="24"/>
      <c r="R51" s="24"/>
      <c r="S51" s="24"/>
      <c r="T51" s="24"/>
      <c r="U51" s="24">
        <v>0</v>
      </c>
      <c r="V51" s="24"/>
      <c r="W51" s="24"/>
      <c r="X51" s="24"/>
      <c r="Y51" s="24"/>
      <c r="Z51" s="24"/>
      <c r="AA51" s="24">
        <v>11395563</v>
      </c>
    </row>
    <row r="52" spans="1:27" ht="15.75">
      <c r="A52" s="16">
        <v>43</v>
      </c>
      <c r="B52" s="11" t="s">
        <v>23</v>
      </c>
      <c r="C52" s="39">
        <v>0</v>
      </c>
      <c r="D52" s="27">
        <v>0</v>
      </c>
      <c r="E52" s="27">
        <v>0</v>
      </c>
      <c r="F52" s="27">
        <v>0</v>
      </c>
      <c r="G52" s="27">
        <v>728</v>
      </c>
      <c r="H52" s="27"/>
      <c r="I52" s="27"/>
      <c r="J52" s="27"/>
      <c r="K52" s="27"/>
      <c r="L52" s="27"/>
      <c r="M52" s="27"/>
      <c r="N52" s="24"/>
      <c r="O52" s="24">
        <f t="shared" si="0"/>
        <v>524576</v>
      </c>
      <c r="P52" s="24">
        <f t="shared" si="1"/>
        <v>524576</v>
      </c>
      <c r="Q52" s="24"/>
      <c r="R52" s="24">
        <v>524576</v>
      </c>
      <c r="S52" s="24"/>
      <c r="T52" s="24"/>
      <c r="U52" s="24">
        <v>0</v>
      </c>
      <c r="V52" s="24"/>
      <c r="W52" s="24"/>
      <c r="X52" s="24"/>
      <c r="Y52" s="24"/>
      <c r="Z52" s="24"/>
      <c r="AA52" s="24"/>
    </row>
    <row r="53" spans="1:27" ht="15.75">
      <c r="A53" s="16">
        <v>44</v>
      </c>
      <c r="B53" s="11" t="s">
        <v>54</v>
      </c>
      <c r="C53" s="39">
        <v>0</v>
      </c>
      <c r="D53" s="27">
        <v>0</v>
      </c>
      <c r="E53" s="27">
        <v>0</v>
      </c>
      <c r="F53" s="27">
        <v>0</v>
      </c>
      <c r="G53" s="27">
        <v>0</v>
      </c>
      <c r="H53" s="27"/>
      <c r="I53" s="27"/>
      <c r="J53" s="27"/>
      <c r="K53" s="27"/>
      <c r="L53" s="27"/>
      <c r="M53" s="27"/>
      <c r="N53" s="24"/>
      <c r="O53" s="24">
        <f t="shared" si="0"/>
        <v>18931818</v>
      </c>
      <c r="P53" s="24">
        <f t="shared" si="1"/>
        <v>18931818</v>
      </c>
      <c r="Q53" s="24"/>
      <c r="R53" s="24"/>
      <c r="S53" s="24">
        <v>18931818</v>
      </c>
      <c r="T53" s="24"/>
      <c r="U53" s="24">
        <v>0</v>
      </c>
      <c r="V53" s="24"/>
      <c r="W53" s="24"/>
      <c r="X53" s="24"/>
      <c r="Y53" s="24"/>
      <c r="Z53" s="24"/>
      <c r="AA53" s="24"/>
    </row>
    <row r="54" spans="1:27" ht="15.75">
      <c r="A54" s="16">
        <v>45</v>
      </c>
      <c r="B54" s="11" t="s">
        <v>55</v>
      </c>
      <c r="C54" s="39">
        <v>0</v>
      </c>
      <c r="D54" s="27">
        <v>0</v>
      </c>
      <c r="E54" s="27">
        <v>0</v>
      </c>
      <c r="F54" s="27">
        <v>0</v>
      </c>
      <c r="G54" s="27">
        <v>0</v>
      </c>
      <c r="H54" s="27"/>
      <c r="I54" s="27"/>
      <c r="J54" s="27"/>
      <c r="K54" s="27"/>
      <c r="L54" s="27"/>
      <c r="M54" s="27"/>
      <c r="N54" s="24"/>
      <c r="O54" s="24">
        <f t="shared" si="0"/>
        <v>14334862</v>
      </c>
      <c r="P54" s="24">
        <f t="shared" si="1"/>
        <v>14334862</v>
      </c>
      <c r="Q54" s="24"/>
      <c r="R54" s="24"/>
      <c r="S54" s="24">
        <v>14334862</v>
      </c>
      <c r="T54" s="24"/>
      <c r="U54" s="24">
        <v>0</v>
      </c>
      <c r="V54" s="24"/>
      <c r="W54" s="24"/>
      <c r="X54" s="24"/>
      <c r="Y54" s="24"/>
      <c r="Z54" s="24"/>
      <c r="AA54" s="24"/>
    </row>
    <row r="55" spans="1:27" ht="15.75">
      <c r="A55" s="16">
        <v>46</v>
      </c>
      <c r="B55" s="11" t="s">
        <v>92</v>
      </c>
      <c r="C55" s="39">
        <v>0</v>
      </c>
      <c r="D55" s="27">
        <v>0</v>
      </c>
      <c r="E55" s="27">
        <v>0</v>
      </c>
      <c r="F55" s="27">
        <v>0</v>
      </c>
      <c r="G55" s="27">
        <v>0</v>
      </c>
      <c r="H55" s="27"/>
      <c r="I55" s="27"/>
      <c r="J55" s="27"/>
      <c r="K55" s="27"/>
      <c r="L55" s="27"/>
      <c r="M55" s="27"/>
      <c r="N55" s="24"/>
      <c r="O55" s="24">
        <f t="shared" si="0"/>
        <v>11315948</v>
      </c>
      <c r="P55" s="24">
        <f t="shared" si="1"/>
        <v>11315948</v>
      </c>
      <c r="Q55" s="24"/>
      <c r="R55" s="24"/>
      <c r="S55" s="24">
        <v>11315948</v>
      </c>
      <c r="T55" s="24"/>
      <c r="U55" s="24">
        <v>0</v>
      </c>
      <c r="V55" s="24"/>
      <c r="W55" s="24"/>
      <c r="X55" s="24"/>
      <c r="Y55" s="24"/>
      <c r="Z55" s="24"/>
      <c r="AA55" s="24"/>
    </row>
    <row r="56" spans="1:27" ht="15.75">
      <c r="A56" s="16">
        <v>47</v>
      </c>
      <c r="B56" s="11" t="s">
        <v>100</v>
      </c>
      <c r="C56" s="39">
        <v>0</v>
      </c>
      <c r="D56" s="27">
        <v>0</v>
      </c>
      <c r="E56" s="27">
        <v>0</v>
      </c>
      <c r="F56" s="27">
        <v>0</v>
      </c>
      <c r="G56" s="27">
        <v>0</v>
      </c>
      <c r="H56" s="27"/>
      <c r="I56" s="27"/>
      <c r="J56" s="27"/>
      <c r="K56" s="27"/>
      <c r="L56" s="27"/>
      <c r="M56" s="27"/>
      <c r="N56" s="24"/>
      <c r="O56" s="24">
        <f t="shared" si="0"/>
        <v>12185688</v>
      </c>
      <c r="P56" s="24">
        <f t="shared" si="1"/>
        <v>12185688</v>
      </c>
      <c r="Q56" s="24"/>
      <c r="R56" s="24"/>
      <c r="S56" s="24">
        <v>12185688</v>
      </c>
      <c r="T56" s="24"/>
      <c r="U56" s="24">
        <v>0</v>
      </c>
      <c r="V56" s="24"/>
      <c r="W56" s="24"/>
      <c r="X56" s="24"/>
      <c r="Y56" s="24"/>
      <c r="Z56" s="24"/>
      <c r="AA56" s="24"/>
    </row>
    <row r="57" spans="1:27" ht="15.75">
      <c r="A57" s="10">
        <v>48</v>
      </c>
      <c r="B57" s="83" t="s">
        <v>75</v>
      </c>
      <c r="C57" s="39">
        <v>0</v>
      </c>
      <c r="D57" s="27">
        <v>0</v>
      </c>
      <c r="E57" s="27">
        <v>0</v>
      </c>
      <c r="F57" s="27">
        <v>0</v>
      </c>
      <c r="G57" s="27">
        <v>0</v>
      </c>
      <c r="H57" s="27"/>
      <c r="I57" s="27"/>
      <c r="J57" s="27"/>
      <c r="K57" s="27"/>
      <c r="L57" s="27"/>
      <c r="M57" s="27"/>
      <c r="N57" s="24"/>
      <c r="O57" s="24">
        <f t="shared" si="0"/>
        <v>5084000</v>
      </c>
      <c r="P57" s="24">
        <f t="shared" si="1"/>
        <v>5084000</v>
      </c>
      <c r="Q57" s="24"/>
      <c r="R57" s="24"/>
      <c r="S57" s="24">
        <v>5084000</v>
      </c>
      <c r="T57" s="24"/>
      <c r="U57" s="24">
        <v>0</v>
      </c>
      <c r="V57" s="24"/>
      <c r="W57" s="24"/>
      <c r="X57" s="24"/>
      <c r="Y57" s="24"/>
      <c r="Z57" s="24"/>
      <c r="AA57" s="24"/>
    </row>
    <row r="58" spans="1:27" ht="15.75">
      <c r="A58" s="16">
        <v>49</v>
      </c>
      <c r="B58" s="11" t="s">
        <v>69</v>
      </c>
      <c r="C58" s="39">
        <v>0</v>
      </c>
      <c r="D58" s="27">
        <v>2500</v>
      </c>
      <c r="E58" s="27">
        <v>2500</v>
      </c>
      <c r="F58" s="27">
        <v>0</v>
      </c>
      <c r="G58" s="27">
        <v>0</v>
      </c>
      <c r="H58" s="27"/>
      <c r="I58" s="27"/>
      <c r="J58" s="27"/>
      <c r="K58" s="27"/>
      <c r="L58" s="27"/>
      <c r="M58" s="27">
        <v>138</v>
      </c>
      <c r="N58" s="24"/>
      <c r="O58" s="24">
        <f t="shared" si="0"/>
        <v>8222303</v>
      </c>
      <c r="P58" s="24">
        <f t="shared" si="1"/>
        <v>763630</v>
      </c>
      <c r="Q58" s="24"/>
      <c r="R58" s="24">
        <v>763630</v>
      </c>
      <c r="S58" s="24"/>
      <c r="T58" s="24"/>
      <c r="U58" s="24">
        <v>0</v>
      </c>
      <c r="V58" s="24"/>
      <c r="W58" s="24"/>
      <c r="X58" s="24"/>
      <c r="Y58" s="24"/>
      <c r="Z58" s="24">
        <v>7458673</v>
      </c>
      <c r="AA58" s="24"/>
    </row>
    <row r="59" spans="1:27" ht="15.75">
      <c r="A59" s="16">
        <v>50</v>
      </c>
      <c r="B59" s="11" t="s">
        <v>72</v>
      </c>
      <c r="C59" s="39">
        <v>29577</v>
      </c>
      <c r="D59" s="27">
        <v>66874</v>
      </c>
      <c r="E59" s="27">
        <v>54558</v>
      </c>
      <c r="F59" s="27">
        <v>15570</v>
      </c>
      <c r="G59" s="27">
        <v>45759</v>
      </c>
      <c r="H59" s="27"/>
      <c r="I59" s="27">
        <v>66874</v>
      </c>
      <c r="J59" s="27">
        <v>45759</v>
      </c>
      <c r="K59" s="27"/>
      <c r="L59" s="27"/>
      <c r="M59" s="27">
        <v>632</v>
      </c>
      <c r="N59" s="24"/>
      <c r="O59" s="24">
        <f t="shared" si="0"/>
        <v>114366414</v>
      </c>
      <c r="P59" s="24">
        <f t="shared" si="1"/>
        <v>107074822</v>
      </c>
      <c r="Q59" s="24">
        <v>93926887</v>
      </c>
      <c r="R59" s="24"/>
      <c r="S59" s="24">
        <v>1150038</v>
      </c>
      <c r="T59" s="24">
        <v>885588</v>
      </c>
      <c r="U59" s="24">
        <v>11112309</v>
      </c>
      <c r="V59" s="24"/>
      <c r="W59" s="24"/>
      <c r="X59" s="24"/>
      <c r="Y59" s="24"/>
      <c r="Z59" s="24">
        <v>7291592</v>
      </c>
      <c r="AA59" s="24"/>
    </row>
    <row r="60" spans="1:27" ht="15.75">
      <c r="A60" s="16">
        <v>51</v>
      </c>
      <c r="B60" s="11" t="s">
        <v>52</v>
      </c>
      <c r="C60" s="39">
        <v>0</v>
      </c>
      <c r="D60" s="27">
        <v>0</v>
      </c>
      <c r="E60" s="27">
        <v>0</v>
      </c>
      <c r="F60" s="27">
        <v>0</v>
      </c>
      <c r="G60" s="27">
        <v>0</v>
      </c>
      <c r="H60" s="27"/>
      <c r="I60" s="27">
        <v>0</v>
      </c>
      <c r="J60" s="27">
        <v>0</v>
      </c>
      <c r="K60" s="27"/>
      <c r="L60" s="27"/>
      <c r="M60" s="27">
        <v>70</v>
      </c>
      <c r="N60" s="24"/>
      <c r="O60" s="24">
        <f t="shared" si="0"/>
        <v>7823482</v>
      </c>
      <c r="P60" s="24">
        <f t="shared" si="1"/>
        <v>0</v>
      </c>
      <c r="Q60" s="24"/>
      <c r="R60" s="24"/>
      <c r="S60" s="24"/>
      <c r="T60" s="24"/>
      <c r="U60" s="24">
        <v>0</v>
      </c>
      <c r="V60" s="24"/>
      <c r="W60" s="24"/>
      <c r="X60" s="24"/>
      <c r="Y60" s="24"/>
      <c r="Z60" s="24">
        <v>7823482</v>
      </c>
      <c r="AA60" s="24"/>
    </row>
    <row r="61" spans="1:27" ht="15.75">
      <c r="A61" s="16">
        <v>52</v>
      </c>
      <c r="B61" s="18" t="s">
        <v>85</v>
      </c>
      <c r="C61" s="39">
        <v>0</v>
      </c>
      <c r="D61" s="27">
        <v>0</v>
      </c>
      <c r="E61" s="27">
        <v>0</v>
      </c>
      <c r="F61" s="27">
        <v>0</v>
      </c>
      <c r="G61" s="27">
        <v>0</v>
      </c>
      <c r="H61" s="27"/>
      <c r="I61" s="27">
        <v>0</v>
      </c>
      <c r="J61" s="27">
        <v>0</v>
      </c>
      <c r="K61" s="27"/>
      <c r="L61" s="27"/>
      <c r="M61" s="27">
        <v>480</v>
      </c>
      <c r="N61" s="24"/>
      <c r="O61" s="24">
        <f t="shared" si="0"/>
        <v>59255141</v>
      </c>
      <c r="P61" s="24">
        <f t="shared" si="1"/>
        <v>0</v>
      </c>
      <c r="Q61" s="24"/>
      <c r="R61" s="24"/>
      <c r="S61" s="24"/>
      <c r="T61" s="24"/>
      <c r="U61" s="24">
        <v>0</v>
      </c>
      <c r="V61" s="24"/>
      <c r="W61" s="24"/>
      <c r="X61" s="24"/>
      <c r="Y61" s="24"/>
      <c r="Z61" s="24">
        <v>59255141</v>
      </c>
      <c r="AA61" s="24"/>
    </row>
    <row r="62" spans="1:27" ht="30">
      <c r="A62" s="16">
        <v>53</v>
      </c>
      <c r="B62" s="22" t="s">
        <v>95</v>
      </c>
      <c r="C62" s="39">
        <v>0</v>
      </c>
      <c r="D62" s="27">
        <v>23157</v>
      </c>
      <c r="E62" s="27">
        <v>23157</v>
      </c>
      <c r="F62" s="27">
        <v>6492</v>
      </c>
      <c r="G62" s="27">
        <v>51270</v>
      </c>
      <c r="H62" s="27"/>
      <c r="I62" s="27">
        <v>0</v>
      </c>
      <c r="J62" s="27">
        <v>0</v>
      </c>
      <c r="K62" s="27"/>
      <c r="L62" s="27"/>
      <c r="M62" s="27"/>
      <c r="N62" s="24"/>
      <c r="O62" s="24">
        <f t="shared" si="0"/>
        <v>54228146.599999994</v>
      </c>
      <c r="P62" s="24">
        <f t="shared" si="1"/>
        <v>54228146.599999994</v>
      </c>
      <c r="Q62" s="24"/>
      <c r="R62" s="37">
        <v>48214314.599999994</v>
      </c>
      <c r="S62" s="24"/>
      <c r="T62" s="24"/>
      <c r="U62" s="37">
        <v>6013832</v>
      </c>
      <c r="V62" s="24"/>
      <c r="W62" s="24"/>
      <c r="X62" s="24"/>
      <c r="Y62" s="24"/>
      <c r="Z62" s="24"/>
      <c r="AA62" s="24"/>
    </row>
    <row r="63" spans="1:27" ht="15.75">
      <c r="A63" s="16">
        <v>54</v>
      </c>
      <c r="B63" s="22" t="s">
        <v>96</v>
      </c>
      <c r="C63" s="39">
        <v>0</v>
      </c>
      <c r="D63" s="27">
        <v>8820</v>
      </c>
      <c r="E63" s="27">
        <v>8820</v>
      </c>
      <c r="F63" s="27">
        <v>3000</v>
      </c>
      <c r="G63" s="27">
        <v>15534</v>
      </c>
      <c r="H63" s="27"/>
      <c r="I63" s="27">
        <v>0</v>
      </c>
      <c r="J63" s="27">
        <v>0</v>
      </c>
      <c r="K63" s="27"/>
      <c r="L63" s="27"/>
      <c r="M63" s="27"/>
      <c r="N63" s="24"/>
      <c r="O63" s="24">
        <f t="shared" si="0"/>
        <v>22806240</v>
      </c>
      <c r="P63" s="24">
        <f t="shared" si="1"/>
        <v>22806240</v>
      </c>
      <c r="Q63" s="24"/>
      <c r="R63" s="24">
        <v>20036640</v>
      </c>
      <c r="S63" s="24"/>
      <c r="T63" s="24"/>
      <c r="U63" s="24">
        <v>2769600</v>
      </c>
      <c r="V63" s="24"/>
      <c r="W63" s="24"/>
      <c r="X63" s="24"/>
      <c r="Y63" s="24"/>
      <c r="Z63" s="24"/>
      <c r="AA63" s="24"/>
    </row>
    <row r="64" spans="1:27" ht="15.75">
      <c r="A64" s="16">
        <v>55</v>
      </c>
      <c r="B64" s="22" t="s">
        <v>97</v>
      </c>
      <c r="C64" s="39"/>
      <c r="D64" s="27">
        <v>0</v>
      </c>
      <c r="E64" s="27">
        <v>0</v>
      </c>
      <c r="F64" s="27">
        <v>0</v>
      </c>
      <c r="G64" s="27">
        <v>0</v>
      </c>
      <c r="H64" s="27"/>
      <c r="I64" s="27">
        <v>0</v>
      </c>
      <c r="J64" s="27">
        <v>0</v>
      </c>
      <c r="K64" s="27"/>
      <c r="L64" s="27"/>
      <c r="M64" s="27"/>
      <c r="N64" s="24"/>
      <c r="O64" s="24">
        <f t="shared" si="0"/>
        <v>28035431</v>
      </c>
      <c r="P64" s="24">
        <f t="shared" si="1"/>
        <v>28035431</v>
      </c>
      <c r="Q64" s="24"/>
      <c r="R64" s="24"/>
      <c r="S64" s="24">
        <v>28035431</v>
      </c>
      <c r="T64" s="24"/>
      <c r="U64" s="24">
        <v>0</v>
      </c>
      <c r="V64" s="24"/>
      <c r="W64" s="24"/>
      <c r="X64" s="24"/>
      <c r="Y64" s="24"/>
      <c r="Z64" s="24"/>
      <c r="AA64" s="24"/>
    </row>
    <row r="65" spans="1:27" ht="15.75">
      <c r="A65" s="16">
        <v>56</v>
      </c>
      <c r="B65" s="23" t="s">
        <v>98</v>
      </c>
      <c r="C65" s="39"/>
      <c r="D65" s="27">
        <v>0</v>
      </c>
      <c r="E65" s="27">
        <v>0</v>
      </c>
      <c r="F65" s="27">
        <v>0</v>
      </c>
      <c r="G65" s="27">
        <v>0</v>
      </c>
      <c r="H65" s="27"/>
      <c r="I65" s="27">
        <v>0</v>
      </c>
      <c r="J65" s="27">
        <v>0</v>
      </c>
      <c r="K65" s="27"/>
      <c r="L65" s="27"/>
      <c r="M65" s="27"/>
      <c r="N65" s="24"/>
      <c r="O65" s="24">
        <f t="shared" si="0"/>
        <v>61359823</v>
      </c>
      <c r="P65" s="24">
        <f t="shared" si="1"/>
        <v>61359823</v>
      </c>
      <c r="Q65" s="24"/>
      <c r="R65" s="24"/>
      <c r="S65" s="24">
        <v>61359823</v>
      </c>
      <c r="T65" s="24"/>
      <c r="U65" s="24">
        <v>0</v>
      </c>
      <c r="V65" s="24"/>
      <c r="W65" s="24"/>
      <c r="X65" s="24"/>
      <c r="Y65" s="24"/>
      <c r="Z65" s="24"/>
      <c r="AA65" s="24"/>
    </row>
    <row r="66" spans="1:27" ht="15.75">
      <c r="A66" s="16">
        <v>57</v>
      </c>
      <c r="B66" s="23" t="s">
        <v>99</v>
      </c>
      <c r="C66" s="39"/>
      <c r="D66" s="27">
        <v>0</v>
      </c>
      <c r="E66" s="27">
        <v>0</v>
      </c>
      <c r="F66" s="27">
        <v>0</v>
      </c>
      <c r="G66" s="27">
        <v>0</v>
      </c>
      <c r="H66" s="27"/>
      <c r="I66" s="27">
        <v>0</v>
      </c>
      <c r="J66" s="27">
        <v>0</v>
      </c>
      <c r="K66" s="27"/>
      <c r="L66" s="27"/>
      <c r="M66" s="27"/>
      <c r="N66" s="24"/>
      <c r="O66" s="24">
        <f t="shared" si="0"/>
        <v>5635092</v>
      </c>
      <c r="P66" s="24">
        <f t="shared" si="1"/>
        <v>5635092</v>
      </c>
      <c r="Q66" s="24"/>
      <c r="R66" s="24"/>
      <c r="S66" s="24">
        <v>5635092</v>
      </c>
      <c r="T66" s="24"/>
      <c r="U66" s="24"/>
      <c r="V66" s="24"/>
      <c r="W66" s="24"/>
      <c r="X66" s="24"/>
      <c r="Y66" s="24"/>
      <c r="Z66" s="24"/>
      <c r="AA66" s="24"/>
    </row>
    <row r="67" spans="1:27" ht="15.75">
      <c r="A67" s="16">
        <v>58</v>
      </c>
      <c r="B67" s="23" t="s">
        <v>113</v>
      </c>
      <c r="C67" s="39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4"/>
      <c r="O67" s="24">
        <f t="shared" si="0"/>
        <v>11648000</v>
      </c>
      <c r="P67" s="24">
        <f t="shared" si="1"/>
        <v>11648000</v>
      </c>
      <c r="Q67" s="24"/>
      <c r="R67" s="24"/>
      <c r="S67" s="24">
        <v>11648000</v>
      </c>
      <c r="T67" s="24"/>
      <c r="U67" s="24"/>
      <c r="V67" s="24"/>
      <c r="W67" s="24"/>
      <c r="X67" s="24"/>
      <c r="Y67" s="24"/>
      <c r="Z67" s="24"/>
      <c r="AA67" s="24"/>
    </row>
    <row r="68" spans="1:27" ht="15.75">
      <c r="A68" s="16">
        <v>59</v>
      </c>
      <c r="B68" s="23" t="s">
        <v>115</v>
      </c>
      <c r="C68" s="39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4"/>
      <c r="O68" s="24">
        <f>P68+X68+Z68+AA68</f>
        <v>12664834</v>
      </c>
      <c r="P68" s="24">
        <f t="shared" si="1"/>
        <v>12664834</v>
      </c>
      <c r="Q68" s="24"/>
      <c r="R68" s="24"/>
      <c r="S68" s="37">
        <f>1212780+11452054</f>
        <v>12664834</v>
      </c>
      <c r="T68" s="37"/>
      <c r="U68" s="24"/>
      <c r="V68" s="24"/>
      <c r="W68" s="24"/>
      <c r="X68" s="24"/>
      <c r="Y68" s="24"/>
      <c r="Z68" s="24"/>
      <c r="AA68" s="24"/>
    </row>
    <row r="69" spans="1:27" ht="15.75">
      <c r="A69" s="16"/>
      <c r="B69" s="7" t="s">
        <v>57</v>
      </c>
      <c r="C69" s="39">
        <v>0</v>
      </c>
      <c r="D69" s="27">
        <v>0</v>
      </c>
      <c r="E69" s="27">
        <v>0</v>
      </c>
      <c r="F69" s="27">
        <v>0</v>
      </c>
      <c r="G69" s="27">
        <v>0</v>
      </c>
      <c r="H69" s="27"/>
      <c r="I69" s="27">
        <v>0</v>
      </c>
      <c r="J69" s="27">
        <v>0</v>
      </c>
      <c r="K69" s="27"/>
      <c r="L69" s="27"/>
      <c r="M69" s="27"/>
      <c r="N69" s="24"/>
      <c r="O69" s="24">
        <f t="shared" si="0"/>
        <v>0</v>
      </c>
      <c r="P69" s="24">
        <f t="shared" si="1"/>
        <v>0</v>
      </c>
      <c r="Q69" s="24"/>
      <c r="R69" s="24"/>
      <c r="S69" s="24"/>
      <c r="T69" s="24"/>
      <c r="U69" s="24">
        <v>0</v>
      </c>
      <c r="V69" s="24"/>
      <c r="W69" s="24"/>
      <c r="X69" s="24"/>
      <c r="Y69" s="24"/>
      <c r="Z69" s="24"/>
      <c r="AA69" s="24"/>
    </row>
    <row r="70" spans="1:27" ht="15.75">
      <c r="A70" s="16">
        <v>60</v>
      </c>
      <c r="B70" s="11" t="s">
        <v>24</v>
      </c>
      <c r="C70" s="39">
        <v>60186</v>
      </c>
      <c r="D70" s="27">
        <v>174482</v>
      </c>
      <c r="E70" s="27">
        <v>146288</v>
      </c>
      <c r="F70" s="27">
        <v>31850</v>
      </c>
      <c r="G70" s="27">
        <v>102470</v>
      </c>
      <c r="H70" s="27">
        <v>860</v>
      </c>
      <c r="I70" s="27">
        <v>165274</v>
      </c>
      <c r="J70" s="27">
        <v>73673</v>
      </c>
      <c r="K70" s="27">
        <v>7891</v>
      </c>
      <c r="L70" s="27"/>
      <c r="M70" s="27">
        <v>3630</v>
      </c>
      <c r="N70" s="45"/>
      <c r="O70" s="24">
        <f t="shared" si="0"/>
        <v>489330971.6</v>
      </c>
      <c r="P70" s="24">
        <f t="shared" si="1"/>
        <v>267824587.6</v>
      </c>
      <c r="Q70" s="24">
        <v>172546890</v>
      </c>
      <c r="R70" s="24">
        <v>19327622.6</v>
      </c>
      <c r="S70" s="24">
        <v>11144826</v>
      </c>
      <c r="T70" s="24">
        <v>1871158</v>
      </c>
      <c r="U70" s="24">
        <v>22512267</v>
      </c>
      <c r="V70" s="24">
        <v>24564800</v>
      </c>
      <c r="W70" s="24">
        <v>15857024</v>
      </c>
      <c r="X70" s="24">
        <v>187127801</v>
      </c>
      <c r="Y70" s="24"/>
      <c r="Z70" s="24">
        <v>34378583</v>
      </c>
      <c r="AA70" s="24"/>
    </row>
    <row r="71" spans="1:27" ht="15.75">
      <c r="A71" s="16">
        <v>61</v>
      </c>
      <c r="B71" s="11" t="s">
        <v>27</v>
      </c>
      <c r="C71" s="39">
        <v>61463</v>
      </c>
      <c r="D71" s="27">
        <v>165238</v>
      </c>
      <c r="E71" s="27">
        <v>131172</v>
      </c>
      <c r="F71" s="27">
        <f>32852</f>
        <v>32852</v>
      </c>
      <c r="G71" s="27">
        <v>105157</v>
      </c>
      <c r="H71" s="27"/>
      <c r="I71" s="27">
        <v>160305</v>
      </c>
      <c r="J71" s="27">
        <v>88774</v>
      </c>
      <c r="K71" s="27">
        <v>8590</v>
      </c>
      <c r="L71" s="27"/>
      <c r="M71" s="27">
        <v>3643</v>
      </c>
      <c r="N71" s="45"/>
      <c r="O71" s="24">
        <f t="shared" si="0"/>
        <v>520579803.4</v>
      </c>
      <c r="P71" s="24">
        <f t="shared" si="1"/>
        <v>262496438.4</v>
      </c>
      <c r="Q71" s="24">
        <v>191257488</v>
      </c>
      <c r="R71" s="24">
        <v>8377990.4</v>
      </c>
      <c r="S71" s="24">
        <v>9275678</v>
      </c>
      <c r="T71" s="24">
        <v>2094543</v>
      </c>
      <c r="U71" s="24">
        <v>23428139</v>
      </c>
      <c r="V71" s="24">
        <v>28062600</v>
      </c>
      <c r="W71" s="24"/>
      <c r="X71" s="24">
        <v>218348370</v>
      </c>
      <c r="Y71" s="24"/>
      <c r="Z71" s="24">
        <v>39734995</v>
      </c>
      <c r="AA71" s="24"/>
    </row>
    <row r="72" spans="1:27" ht="15.75">
      <c r="A72" s="16">
        <v>62</v>
      </c>
      <c r="B72" s="11" t="s">
        <v>37</v>
      </c>
      <c r="C72" s="39">
        <v>32383</v>
      </c>
      <c r="D72" s="27">
        <v>88082</v>
      </c>
      <c r="E72" s="27">
        <v>66886</v>
      </c>
      <c r="F72" s="27">
        <v>17631</v>
      </c>
      <c r="G72" s="27">
        <v>53896</v>
      </c>
      <c r="H72" s="27"/>
      <c r="I72" s="27">
        <v>79601</v>
      </c>
      <c r="J72" s="27">
        <v>45762</v>
      </c>
      <c r="K72" s="27">
        <v>3367</v>
      </c>
      <c r="L72" s="27"/>
      <c r="M72" s="27">
        <v>2542</v>
      </c>
      <c r="N72" s="24"/>
      <c r="O72" s="24">
        <f t="shared" si="0"/>
        <v>247434625</v>
      </c>
      <c r="P72" s="24">
        <f t="shared" si="1"/>
        <v>142760504</v>
      </c>
      <c r="Q72" s="24">
        <v>103180321</v>
      </c>
      <c r="R72" s="24">
        <v>5040213</v>
      </c>
      <c r="S72" s="24">
        <v>5557488</v>
      </c>
      <c r="T72" s="24">
        <v>1171437</v>
      </c>
      <c r="U72" s="24">
        <v>12583245</v>
      </c>
      <c r="V72" s="24">
        <v>15227800</v>
      </c>
      <c r="W72" s="24"/>
      <c r="X72" s="24">
        <v>74620267</v>
      </c>
      <c r="Y72" s="24"/>
      <c r="Z72" s="24">
        <v>30053854</v>
      </c>
      <c r="AA72" s="24"/>
    </row>
    <row r="73" spans="1:27" ht="15.75">
      <c r="A73" s="16">
        <v>63</v>
      </c>
      <c r="B73" s="11" t="s">
        <v>84</v>
      </c>
      <c r="C73" s="39">
        <v>30182</v>
      </c>
      <c r="D73" s="27">
        <v>92756</v>
      </c>
      <c r="E73" s="27">
        <v>72929</v>
      </c>
      <c r="F73" s="27">
        <f>15178</f>
        <v>15178</v>
      </c>
      <c r="G73" s="27">
        <v>49093</v>
      </c>
      <c r="H73" s="27"/>
      <c r="I73" s="27">
        <v>84216</v>
      </c>
      <c r="J73" s="27">
        <v>37343</v>
      </c>
      <c r="K73" s="27">
        <v>4789</v>
      </c>
      <c r="L73" s="27">
        <v>356</v>
      </c>
      <c r="M73" s="27">
        <v>1921</v>
      </c>
      <c r="N73" s="45"/>
      <c r="O73" s="24">
        <f t="shared" si="0"/>
        <v>288540457.4</v>
      </c>
      <c r="P73" s="24">
        <f t="shared" si="1"/>
        <v>144246686.4</v>
      </c>
      <c r="Q73" s="24">
        <v>94951847</v>
      </c>
      <c r="R73" s="24">
        <v>9339106.4</v>
      </c>
      <c r="S73" s="24">
        <v>5463957</v>
      </c>
      <c r="T73" s="24">
        <v>1149041</v>
      </c>
      <c r="U73" s="24">
        <v>10718635</v>
      </c>
      <c r="V73" s="24">
        <v>22624100</v>
      </c>
      <c r="W73" s="24"/>
      <c r="X73" s="24">
        <v>123532669</v>
      </c>
      <c r="Y73" s="24">
        <v>12044714</v>
      </c>
      <c r="Z73" s="24">
        <v>20761102</v>
      </c>
      <c r="AA73" s="24"/>
    </row>
    <row r="74" spans="1:27" ht="15.75">
      <c r="A74" s="16">
        <v>64</v>
      </c>
      <c r="B74" s="11" t="s">
        <v>40</v>
      </c>
      <c r="C74" s="39">
        <v>76311</v>
      </c>
      <c r="D74" s="27">
        <v>197194</v>
      </c>
      <c r="E74" s="27">
        <v>152660</v>
      </c>
      <c r="F74" s="27">
        <v>40890</v>
      </c>
      <c r="G74" s="27">
        <v>83364</v>
      </c>
      <c r="H74" s="27"/>
      <c r="I74" s="27">
        <v>191591</v>
      </c>
      <c r="J74" s="27">
        <v>74233</v>
      </c>
      <c r="K74" s="27">
        <v>8497</v>
      </c>
      <c r="L74" s="27"/>
      <c r="M74" s="27">
        <v>3401</v>
      </c>
      <c r="N74" s="24"/>
      <c r="O74" s="24">
        <f t="shared" si="0"/>
        <v>511601835</v>
      </c>
      <c r="P74" s="24">
        <f t="shared" si="1"/>
        <v>285816388</v>
      </c>
      <c r="Q74" s="24">
        <v>211284344</v>
      </c>
      <c r="R74" s="24">
        <v>3618628</v>
      </c>
      <c r="S74" s="24">
        <v>11353630</v>
      </c>
      <c r="T74" s="24">
        <v>3218593</v>
      </c>
      <c r="U74" s="24">
        <v>29183193</v>
      </c>
      <c r="V74" s="24">
        <v>27158000</v>
      </c>
      <c r="W74" s="24"/>
      <c r="X74" s="24">
        <v>187857577</v>
      </c>
      <c r="Y74" s="24"/>
      <c r="Z74" s="24">
        <v>37927870</v>
      </c>
      <c r="AA74" s="24"/>
    </row>
    <row r="75" spans="1:27" ht="15.75">
      <c r="A75" s="16">
        <v>65</v>
      </c>
      <c r="B75" s="11" t="s">
        <v>43</v>
      </c>
      <c r="C75" s="39">
        <v>48493</v>
      </c>
      <c r="D75" s="27">
        <v>133912</v>
      </c>
      <c r="E75" s="27">
        <v>110271</v>
      </c>
      <c r="F75" s="27">
        <f>17321</f>
        <v>17321</v>
      </c>
      <c r="G75" s="27">
        <v>69383</v>
      </c>
      <c r="H75" s="27"/>
      <c r="I75" s="27">
        <v>127071</v>
      </c>
      <c r="J75" s="27">
        <v>54724</v>
      </c>
      <c r="K75" s="27">
        <v>6051</v>
      </c>
      <c r="L75" s="27"/>
      <c r="M75" s="27">
        <v>3309</v>
      </c>
      <c r="N75" s="24"/>
      <c r="O75" s="24">
        <f t="shared" si="0"/>
        <v>371389892.3</v>
      </c>
      <c r="P75" s="24">
        <f aca="true" t="shared" si="2" ref="P75:P89">Q75+R75+S75+T75+U75+V75+W75</f>
        <v>179587749.3</v>
      </c>
      <c r="Q75" s="24">
        <v>137089316</v>
      </c>
      <c r="R75" s="24">
        <v>11488881.3</v>
      </c>
      <c r="S75" s="24">
        <v>7076605</v>
      </c>
      <c r="T75" s="24">
        <v>1567122</v>
      </c>
      <c r="U75" s="24">
        <v>11941125</v>
      </c>
      <c r="V75" s="24">
        <v>10424700</v>
      </c>
      <c r="W75" s="24"/>
      <c r="X75" s="24">
        <v>155730542</v>
      </c>
      <c r="Y75" s="24"/>
      <c r="Z75" s="24">
        <v>36071601</v>
      </c>
      <c r="AA75" s="24"/>
    </row>
    <row r="76" spans="1:27" ht="15.75">
      <c r="A76" s="16">
        <v>66</v>
      </c>
      <c r="B76" s="11" t="s">
        <v>64</v>
      </c>
      <c r="C76" s="39">
        <v>88448</v>
      </c>
      <c r="D76" s="27">
        <v>225690</v>
      </c>
      <c r="E76" s="27">
        <v>180111</v>
      </c>
      <c r="F76" s="27">
        <f>48815</f>
        <v>48815</v>
      </c>
      <c r="G76" s="27">
        <v>113706</v>
      </c>
      <c r="H76" s="27">
        <v>861</v>
      </c>
      <c r="I76" s="27">
        <v>224839</v>
      </c>
      <c r="J76" s="27">
        <v>102483</v>
      </c>
      <c r="K76" s="27">
        <v>13218</v>
      </c>
      <c r="L76" s="27"/>
      <c r="M76" s="27">
        <v>4361</v>
      </c>
      <c r="N76" s="24"/>
      <c r="O76" s="24">
        <f t="shared" si="0"/>
        <v>708544765.4</v>
      </c>
      <c r="P76" s="24">
        <f t="shared" si="2"/>
        <v>363694453.4</v>
      </c>
      <c r="Q76" s="24">
        <v>248065243</v>
      </c>
      <c r="R76" s="24">
        <v>7550800.4</v>
      </c>
      <c r="S76" s="24">
        <v>28229897</v>
      </c>
      <c r="T76" s="24">
        <v>3891705</v>
      </c>
      <c r="U76" s="24">
        <v>33976546</v>
      </c>
      <c r="V76" s="24">
        <v>26104800</v>
      </c>
      <c r="W76" s="24">
        <v>15875462</v>
      </c>
      <c r="X76" s="24">
        <v>298227001</v>
      </c>
      <c r="Y76" s="24"/>
      <c r="Z76" s="24">
        <v>46623311</v>
      </c>
      <c r="AA76" s="24"/>
    </row>
    <row r="77" spans="1:27" ht="15.75">
      <c r="A77" s="16">
        <v>67</v>
      </c>
      <c r="B77" s="11" t="s">
        <v>81</v>
      </c>
      <c r="C77" s="39">
        <v>208062</v>
      </c>
      <c r="D77" s="27">
        <v>390438</v>
      </c>
      <c r="E77" s="27">
        <v>287731</v>
      </c>
      <c r="F77" s="27">
        <v>109484</v>
      </c>
      <c r="G77" s="27">
        <f>312524+246</f>
        <v>312770</v>
      </c>
      <c r="H77" s="27"/>
      <c r="I77" s="27">
        <v>385559</v>
      </c>
      <c r="J77" s="27">
        <v>292296</v>
      </c>
      <c r="K77" s="27">
        <v>27608</v>
      </c>
      <c r="L77" s="27"/>
      <c r="M77" s="27">
        <v>12200</v>
      </c>
      <c r="N77" s="24"/>
      <c r="O77" s="24">
        <f aca="true" t="shared" si="3" ref="O77:O93">P77+X77+Z77+AA77</f>
        <v>1760925471.9</v>
      </c>
      <c r="P77" s="24">
        <f t="shared" si="2"/>
        <v>802225365.9</v>
      </c>
      <c r="Q77" s="24">
        <v>591230795</v>
      </c>
      <c r="R77" s="24">
        <v>13136958.9</v>
      </c>
      <c r="S77" s="24">
        <v>75926806</v>
      </c>
      <c r="T77" s="24">
        <v>9712100</v>
      </c>
      <c r="U77" s="46">
        <v>76473906</v>
      </c>
      <c r="V77" s="46">
        <v>35744800</v>
      </c>
      <c r="W77" s="47"/>
      <c r="X77" s="24">
        <v>813391371</v>
      </c>
      <c r="Y77" s="24"/>
      <c r="Z77" s="24">
        <v>145308735</v>
      </c>
      <c r="AA77" s="24"/>
    </row>
    <row r="78" spans="1:27" ht="15" customHeight="1">
      <c r="A78" s="16">
        <v>68</v>
      </c>
      <c r="B78" s="11" t="s">
        <v>28</v>
      </c>
      <c r="C78" s="39">
        <v>20474</v>
      </c>
      <c r="D78" s="27">
        <v>58448</v>
      </c>
      <c r="E78" s="27">
        <v>49169</v>
      </c>
      <c r="F78" s="27">
        <f>11045</f>
        <v>11045</v>
      </c>
      <c r="G78" s="27">
        <v>35281</v>
      </c>
      <c r="H78" s="27"/>
      <c r="I78" s="27">
        <v>57256</v>
      </c>
      <c r="J78" s="27">
        <v>26641</v>
      </c>
      <c r="K78" s="27">
        <v>1686</v>
      </c>
      <c r="L78" s="27">
        <v>460</v>
      </c>
      <c r="M78" s="27">
        <v>1611</v>
      </c>
      <c r="N78" s="45"/>
      <c r="O78" s="24">
        <f t="shared" si="3"/>
        <v>159798735.1</v>
      </c>
      <c r="P78" s="24">
        <f t="shared" si="2"/>
        <v>93850524.1</v>
      </c>
      <c r="Q78" s="24">
        <v>61817811</v>
      </c>
      <c r="R78" s="24">
        <v>6278372.100000001</v>
      </c>
      <c r="S78" s="24">
        <v>1033704</v>
      </c>
      <c r="T78" s="24">
        <v>636819</v>
      </c>
      <c r="U78" s="24">
        <v>7768318</v>
      </c>
      <c r="V78" s="24">
        <v>16315500</v>
      </c>
      <c r="W78" s="24"/>
      <c r="X78" s="24">
        <v>48985664</v>
      </c>
      <c r="Y78" s="24">
        <v>18427905</v>
      </c>
      <c r="Z78" s="24">
        <v>16962547</v>
      </c>
      <c r="AA78" s="24"/>
    </row>
    <row r="79" spans="1:27" ht="15.75">
      <c r="A79" s="16">
        <v>69</v>
      </c>
      <c r="B79" s="11" t="s">
        <v>30</v>
      </c>
      <c r="C79" s="39">
        <v>26038</v>
      </c>
      <c r="D79" s="27">
        <v>64896</v>
      </c>
      <c r="E79" s="27">
        <v>52465</v>
      </c>
      <c r="F79" s="27">
        <f>14078</f>
        <v>14078</v>
      </c>
      <c r="G79" s="27">
        <v>38622</v>
      </c>
      <c r="H79" s="27"/>
      <c r="I79" s="27">
        <v>58403</v>
      </c>
      <c r="J79" s="27">
        <v>32785</v>
      </c>
      <c r="K79" s="27">
        <v>3357</v>
      </c>
      <c r="L79" s="27"/>
      <c r="M79" s="27">
        <v>1081</v>
      </c>
      <c r="N79" s="24"/>
      <c r="O79" s="24">
        <f t="shared" si="3"/>
        <v>187556583.1</v>
      </c>
      <c r="P79" s="24">
        <f t="shared" si="2"/>
        <v>110063521.1</v>
      </c>
      <c r="Q79" s="24">
        <v>72416718</v>
      </c>
      <c r="R79" s="24">
        <v>4107983.1000000006</v>
      </c>
      <c r="S79" s="24">
        <v>473830</v>
      </c>
      <c r="T79" s="24">
        <v>923221</v>
      </c>
      <c r="U79" s="24">
        <v>9752369</v>
      </c>
      <c r="V79" s="24">
        <v>22389400</v>
      </c>
      <c r="W79" s="24"/>
      <c r="X79" s="24">
        <v>64102909</v>
      </c>
      <c r="Y79" s="24"/>
      <c r="Z79" s="24">
        <v>13390153</v>
      </c>
      <c r="AA79" s="24"/>
    </row>
    <row r="80" spans="1:27" ht="15.75">
      <c r="A80" s="16">
        <v>70</v>
      </c>
      <c r="B80" s="11" t="s">
        <v>68</v>
      </c>
      <c r="C80" s="39">
        <v>0</v>
      </c>
      <c r="D80" s="27">
        <v>0</v>
      </c>
      <c r="E80" s="27">
        <v>0</v>
      </c>
      <c r="F80" s="27">
        <v>0</v>
      </c>
      <c r="G80" s="27">
        <v>0</v>
      </c>
      <c r="H80" s="27"/>
      <c r="I80" s="27">
        <v>0</v>
      </c>
      <c r="J80" s="27">
        <v>0</v>
      </c>
      <c r="K80" s="27">
        <v>332</v>
      </c>
      <c r="L80" s="27"/>
      <c r="M80" s="27"/>
      <c r="N80" s="24"/>
      <c r="O80" s="24">
        <f t="shared" si="3"/>
        <v>15917053</v>
      </c>
      <c r="P80" s="24">
        <f t="shared" si="2"/>
        <v>0</v>
      </c>
      <c r="Q80" s="24"/>
      <c r="R80" s="24">
        <v>0</v>
      </c>
      <c r="S80" s="24"/>
      <c r="T80" s="24"/>
      <c r="U80" s="24">
        <v>0</v>
      </c>
      <c r="V80" s="24"/>
      <c r="W80" s="24"/>
      <c r="X80" s="24">
        <v>15917053</v>
      </c>
      <c r="Y80" s="24"/>
      <c r="Z80" s="24"/>
      <c r="AA80" s="24"/>
    </row>
    <row r="81" spans="1:27" ht="15" customHeight="1">
      <c r="A81" s="16">
        <v>71</v>
      </c>
      <c r="B81" s="11" t="s">
        <v>47</v>
      </c>
      <c r="C81" s="39">
        <v>0</v>
      </c>
      <c r="D81" s="27">
        <v>0</v>
      </c>
      <c r="E81" s="27">
        <v>0</v>
      </c>
      <c r="F81" s="27">
        <v>0</v>
      </c>
      <c r="G81" s="27">
        <v>0</v>
      </c>
      <c r="H81" s="27"/>
      <c r="I81" s="27">
        <v>0</v>
      </c>
      <c r="J81" s="27">
        <v>0</v>
      </c>
      <c r="K81" s="27">
        <v>3797</v>
      </c>
      <c r="L81" s="27">
        <v>3797</v>
      </c>
      <c r="M81" s="27"/>
      <c r="N81" s="24"/>
      <c r="O81" s="24">
        <f t="shared" si="3"/>
        <v>138284247</v>
      </c>
      <c r="P81" s="24">
        <f t="shared" si="2"/>
        <v>0</v>
      </c>
      <c r="Q81" s="24"/>
      <c r="R81" s="24">
        <v>0</v>
      </c>
      <c r="S81" s="24"/>
      <c r="T81" s="24"/>
      <c r="U81" s="24">
        <v>0</v>
      </c>
      <c r="V81" s="24"/>
      <c r="W81" s="24"/>
      <c r="X81" s="24">
        <v>138284247</v>
      </c>
      <c r="Y81" s="24">
        <v>138284247</v>
      </c>
      <c r="Z81" s="24"/>
      <c r="AA81" s="24"/>
    </row>
    <row r="82" spans="1:27" ht="15" customHeight="1">
      <c r="A82" s="16">
        <v>72</v>
      </c>
      <c r="B82" s="11" t="s">
        <v>48</v>
      </c>
      <c r="C82" s="39">
        <v>0</v>
      </c>
      <c r="D82" s="27">
        <v>0</v>
      </c>
      <c r="E82" s="27">
        <v>0</v>
      </c>
      <c r="F82" s="27">
        <v>0</v>
      </c>
      <c r="G82" s="27">
        <v>0</v>
      </c>
      <c r="H82" s="27"/>
      <c r="I82" s="27">
        <v>0</v>
      </c>
      <c r="J82" s="27">
        <v>0</v>
      </c>
      <c r="K82" s="27">
        <v>1200</v>
      </c>
      <c r="L82" s="27">
        <v>1200</v>
      </c>
      <c r="M82" s="27"/>
      <c r="N82" s="24"/>
      <c r="O82" s="24">
        <f t="shared" si="3"/>
        <v>47304114</v>
      </c>
      <c r="P82" s="24">
        <f t="shared" si="2"/>
        <v>0</v>
      </c>
      <c r="Q82" s="24"/>
      <c r="R82" s="24">
        <v>0</v>
      </c>
      <c r="S82" s="24"/>
      <c r="T82" s="24"/>
      <c r="U82" s="24">
        <v>0</v>
      </c>
      <c r="V82" s="24"/>
      <c r="W82" s="24"/>
      <c r="X82" s="24">
        <v>47304114</v>
      </c>
      <c r="Y82" s="24">
        <v>47304114</v>
      </c>
      <c r="Z82" s="24"/>
      <c r="AA82" s="24"/>
    </row>
    <row r="83" spans="1:27" ht="15.75" customHeight="1">
      <c r="A83" s="16"/>
      <c r="B83" s="7" t="s">
        <v>58</v>
      </c>
      <c r="C83" s="39">
        <v>0</v>
      </c>
      <c r="D83" s="27">
        <v>0</v>
      </c>
      <c r="E83" s="27">
        <v>0</v>
      </c>
      <c r="F83" s="27">
        <v>0</v>
      </c>
      <c r="G83" s="27">
        <v>0</v>
      </c>
      <c r="H83" s="27"/>
      <c r="I83" s="27">
        <v>0</v>
      </c>
      <c r="J83" s="27">
        <v>0</v>
      </c>
      <c r="K83" s="27"/>
      <c r="L83" s="27"/>
      <c r="M83" s="27"/>
      <c r="N83" s="24"/>
      <c r="O83" s="24">
        <f t="shared" si="3"/>
        <v>0</v>
      </c>
      <c r="P83" s="24">
        <f t="shared" si="2"/>
        <v>0</v>
      </c>
      <c r="Q83" s="24"/>
      <c r="R83" s="24">
        <v>0</v>
      </c>
      <c r="S83" s="24"/>
      <c r="T83" s="24"/>
      <c r="U83" s="24">
        <v>0</v>
      </c>
      <c r="V83" s="24"/>
      <c r="W83" s="24"/>
      <c r="X83" s="24"/>
      <c r="Y83" s="24"/>
      <c r="Z83" s="24"/>
      <c r="AA83" s="24"/>
    </row>
    <row r="84" spans="1:27" ht="15.75" customHeight="1">
      <c r="A84" s="16">
        <v>73</v>
      </c>
      <c r="B84" s="11" t="s">
        <v>83</v>
      </c>
      <c r="C84" s="39">
        <v>71836</v>
      </c>
      <c r="D84" s="27">
        <v>300174</v>
      </c>
      <c r="E84" s="27">
        <v>241703</v>
      </c>
      <c r="F84" s="27">
        <f>37459</f>
        <v>37459</v>
      </c>
      <c r="G84" s="27">
        <f>126761+23</f>
        <v>126784</v>
      </c>
      <c r="H84" s="27">
        <v>750</v>
      </c>
      <c r="I84" s="27">
        <v>300174</v>
      </c>
      <c r="J84" s="27">
        <v>126761</v>
      </c>
      <c r="K84" s="27">
        <v>17165</v>
      </c>
      <c r="L84" s="27">
        <v>806</v>
      </c>
      <c r="M84" s="27">
        <v>4520</v>
      </c>
      <c r="N84" s="24"/>
      <c r="O84" s="24">
        <f t="shared" si="3"/>
        <v>1112146046</v>
      </c>
      <c r="P84" s="24">
        <f t="shared" si="2"/>
        <v>468670074</v>
      </c>
      <c r="Q84" s="24">
        <v>310004984</v>
      </c>
      <c r="R84" s="24"/>
      <c r="S84" s="24">
        <v>118101802</v>
      </c>
      <c r="T84" s="24"/>
      <c r="U84" s="24">
        <v>26734488</v>
      </c>
      <c r="V84" s="24"/>
      <c r="W84" s="24">
        <v>13828800</v>
      </c>
      <c r="X84" s="24">
        <v>586151234</v>
      </c>
      <c r="Y84" s="24">
        <v>37092878</v>
      </c>
      <c r="Z84" s="24">
        <v>57324738</v>
      </c>
      <c r="AA84" s="24"/>
    </row>
    <row r="85" spans="1:27" ht="15" customHeight="1">
      <c r="A85" s="16">
        <v>74</v>
      </c>
      <c r="B85" s="11" t="s">
        <v>79</v>
      </c>
      <c r="C85" s="39">
        <v>0</v>
      </c>
      <c r="D85" s="27">
        <v>117560</v>
      </c>
      <c r="E85" s="27">
        <v>117560</v>
      </c>
      <c r="F85" s="27">
        <f>4250</f>
        <v>4250</v>
      </c>
      <c r="G85" s="27">
        <f>46510+1619</f>
        <v>48129</v>
      </c>
      <c r="H85" s="27">
        <v>1400</v>
      </c>
      <c r="I85" s="27"/>
      <c r="J85" s="27"/>
      <c r="K85" s="27">
        <v>46577</v>
      </c>
      <c r="L85" s="27"/>
      <c r="M85" s="27">
        <v>5856</v>
      </c>
      <c r="N85" s="24"/>
      <c r="O85" s="24">
        <f t="shared" si="3"/>
        <v>3202429390</v>
      </c>
      <c r="P85" s="24">
        <f t="shared" si="2"/>
        <v>352966813</v>
      </c>
      <c r="Q85" s="48"/>
      <c r="R85" s="48">
        <v>89917667</v>
      </c>
      <c r="S85" s="48">
        <v>234202161</v>
      </c>
      <c r="T85" s="48"/>
      <c r="U85" s="46">
        <v>3033225</v>
      </c>
      <c r="V85" s="46"/>
      <c r="W85" s="47">
        <v>25813760</v>
      </c>
      <c r="X85" s="24">
        <v>2639315833</v>
      </c>
      <c r="Y85" s="24">
        <v>3836589</v>
      </c>
      <c r="Z85" s="24">
        <v>210146744</v>
      </c>
      <c r="AA85" s="24"/>
    </row>
    <row r="86" spans="1:27" ht="15" customHeight="1">
      <c r="A86" s="16">
        <v>75</v>
      </c>
      <c r="B86" s="11" t="s">
        <v>71</v>
      </c>
      <c r="C86" s="39">
        <v>0</v>
      </c>
      <c r="D86" s="27">
        <v>59413</v>
      </c>
      <c r="E86" s="27">
        <v>59413</v>
      </c>
      <c r="F86" s="27">
        <v>0</v>
      </c>
      <c r="G86" s="27">
        <v>19495</v>
      </c>
      <c r="H86" s="27"/>
      <c r="I86" s="27"/>
      <c r="J86" s="27"/>
      <c r="K86" s="27">
        <v>12624</v>
      </c>
      <c r="L86" s="27"/>
      <c r="M86" s="27">
        <v>9878</v>
      </c>
      <c r="N86" s="24"/>
      <c r="O86" s="24">
        <f t="shared" si="3"/>
        <v>2044807017.1</v>
      </c>
      <c r="P86" s="24">
        <f t="shared" si="2"/>
        <v>85904172.1</v>
      </c>
      <c r="Q86" s="24"/>
      <c r="R86" s="24">
        <v>36246670.099999994</v>
      </c>
      <c r="S86" s="24">
        <v>49657502</v>
      </c>
      <c r="T86" s="24"/>
      <c r="U86" s="24">
        <v>0</v>
      </c>
      <c r="V86" s="24"/>
      <c r="W86" s="24"/>
      <c r="X86" s="24">
        <f>976456684+13903</f>
        <v>976470587</v>
      </c>
      <c r="Y86" s="24"/>
      <c r="Z86" s="24">
        <v>982432258</v>
      </c>
      <c r="AA86" s="24"/>
    </row>
    <row r="87" spans="1:27" ht="15.75">
      <c r="A87" s="16">
        <v>76</v>
      </c>
      <c r="B87" s="11" t="s">
        <v>86</v>
      </c>
      <c r="C87" s="39">
        <v>0</v>
      </c>
      <c r="D87" s="27">
        <v>6650</v>
      </c>
      <c r="E87" s="27">
        <v>6650</v>
      </c>
      <c r="F87" s="27">
        <f>64800</f>
        <v>64800</v>
      </c>
      <c r="G87" s="27">
        <v>10680</v>
      </c>
      <c r="H87" s="27"/>
      <c r="I87" s="27"/>
      <c r="J87" s="27"/>
      <c r="K87" s="27">
        <v>36586</v>
      </c>
      <c r="L87" s="27"/>
      <c r="M87" s="27"/>
      <c r="N87" s="24"/>
      <c r="O87" s="24">
        <f t="shared" si="3"/>
        <v>1337657133</v>
      </c>
      <c r="P87" s="24">
        <f t="shared" si="2"/>
        <v>63167489</v>
      </c>
      <c r="Q87" s="24"/>
      <c r="R87" s="24">
        <v>11972823</v>
      </c>
      <c r="S87" s="24">
        <v>4946906</v>
      </c>
      <c r="T87" s="24"/>
      <c r="U87" s="24">
        <v>46247760</v>
      </c>
      <c r="V87" s="24"/>
      <c r="W87" s="24"/>
      <c r="X87" s="24">
        <v>1274489644</v>
      </c>
      <c r="Y87" s="24"/>
      <c r="Z87" s="24"/>
      <c r="AA87" s="24"/>
    </row>
    <row r="88" spans="1:27" ht="15.75">
      <c r="A88" s="16">
        <v>77</v>
      </c>
      <c r="B88" s="11" t="s">
        <v>74</v>
      </c>
      <c r="C88" s="39">
        <v>0</v>
      </c>
      <c r="D88" s="27">
        <v>6324</v>
      </c>
      <c r="E88" s="27">
        <v>6324</v>
      </c>
      <c r="F88" s="27">
        <v>100</v>
      </c>
      <c r="G88" s="27">
        <v>1500</v>
      </c>
      <c r="H88" s="27"/>
      <c r="I88" s="27"/>
      <c r="J88" s="27"/>
      <c r="K88" s="27">
        <v>2044</v>
      </c>
      <c r="L88" s="27"/>
      <c r="M88" s="27">
        <v>400</v>
      </c>
      <c r="N88" s="24"/>
      <c r="O88" s="24">
        <f t="shared" si="3"/>
        <v>287331394</v>
      </c>
      <c r="P88" s="24">
        <f t="shared" si="2"/>
        <v>3519715</v>
      </c>
      <c r="Q88" s="24"/>
      <c r="R88" s="24">
        <v>3448345</v>
      </c>
      <c r="S88" s="24"/>
      <c r="T88" s="24"/>
      <c r="U88" s="24">
        <v>71370</v>
      </c>
      <c r="V88" s="24"/>
      <c r="W88" s="24"/>
      <c r="X88" s="24">
        <v>262192336</v>
      </c>
      <c r="Y88" s="24"/>
      <c r="Z88" s="24">
        <v>21619343</v>
      </c>
      <c r="AA88" s="24"/>
    </row>
    <row r="89" spans="1:27" ht="15.75">
      <c r="A89" s="16">
        <v>78</v>
      </c>
      <c r="B89" s="11" t="s">
        <v>87</v>
      </c>
      <c r="C89" s="39">
        <v>0</v>
      </c>
      <c r="D89" s="27">
        <v>600</v>
      </c>
      <c r="E89" s="27">
        <v>600</v>
      </c>
      <c r="F89" s="27">
        <v>0</v>
      </c>
      <c r="G89" s="27">
        <v>525</v>
      </c>
      <c r="H89" s="27"/>
      <c r="I89" s="27"/>
      <c r="J89" s="27"/>
      <c r="K89" s="27">
        <v>236</v>
      </c>
      <c r="L89" s="27"/>
      <c r="M89" s="27">
        <v>142</v>
      </c>
      <c r="N89" s="24"/>
      <c r="O89" s="24">
        <f t="shared" si="3"/>
        <v>19237831.3</v>
      </c>
      <c r="P89" s="24">
        <f t="shared" si="2"/>
        <v>704450.3</v>
      </c>
      <c r="Q89" s="24"/>
      <c r="R89" s="24">
        <v>674924.3</v>
      </c>
      <c r="S89" s="24">
        <v>29526</v>
      </c>
      <c r="T89" s="24"/>
      <c r="U89" s="24">
        <v>0</v>
      </c>
      <c r="V89" s="24"/>
      <c r="W89" s="24"/>
      <c r="X89" s="24">
        <v>15389742</v>
      </c>
      <c r="Y89" s="24"/>
      <c r="Z89" s="24">
        <v>3143639</v>
      </c>
      <c r="AA89" s="24"/>
    </row>
    <row r="90" spans="1:27" s="30" customFormat="1" ht="15.75">
      <c r="A90" s="28"/>
      <c r="B90" s="29" t="s">
        <v>88</v>
      </c>
      <c r="C90" s="49">
        <f>SUM(C10:C89)</f>
        <v>1522849</v>
      </c>
      <c r="D90" s="49">
        <f aca="true" t="shared" si="4" ref="D90:N90">SUM(D10:D89)</f>
        <v>4461948</v>
      </c>
      <c r="E90" s="49">
        <f t="shared" si="4"/>
        <v>3611168</v>
      </c>
      <c r="F90" s="50">
        <f t="shared" si="4"/>
        <v>822338</v>
      </c>
      <c r="G90" s="49">
        <f t="shared" si="4"/>
        <v>2696065</v>
      </c>
      <c r="H90" s="49">
        <f t="shared" si="4"/>
        <v>4371</v>
      </c>
      <c r="I90" s="49">
        <f t="shared" si="4"/>
        <v>3860866</v>
      </c>
      <c r="J90" s="49">
        <f t="shared" si="4"/>
        <v>1965929</v>
      </c>
      <c r="K90" s="49">
        <f>SUM(K10:K89)</f>
        <v>244963</v>
      </c>
      <c r="L90" s="49">
        <f t="shared" si="4"/>
        <v>6619</v>
      </c>
      <c r="M90" s="50">
        <f t="shared" si="4"/>
        <v>101647</v>
      </c>
      <c r="N90" s="49">
        <f t="shared" si="4"/>
        <v>434281</v>
      </c>
      <c r="O90" s="38">
        <f t="shared" si="3"/>
        <v>20443725067.2</v>
      </c>
      <c r="P90" s="49">
        <f aca="true" t="shared" si="5" ref="P90:AA90">SUM(P10:P89)</f>
        <v>7941455270.200001</v>
      </c>
      <c r="Q90" s="50">
        <f t="shared" si="5"/>
        <v>4609771588</v>
      </c>
      <c r="R90" s="50">
        <f t="shared" si="5"/>
        <v>823030725.1999999</v>
      </c>
      <c r="S90" s="50">
        <f t="shared" si="5"/>
        <v>1314408565</v>
      </c>
      <c r="T90" s="50">
        <f t="shared" si="5"/>
        <v>57223515</v>
      </c>
      <c r="U90" s="50">
        <f t="shared" si="5"/>
        <v>586902631</v>
      </c>
      <c r="V90" s="50">
        <f t="shared" si="5"/>
        <v>469524000</v>
      </c>
      <c r="W90" s="50">
        <f t="shared" si="5"/>
        <v>80594246</v>
      </c>
      <c r="X90" s="49">
        <f t="shared" si="5"/>
        <v>8892627480</v>
      </c>
      <c r="Y90" s="49">
        <f t="shared" si="5"/>
        <v>256990447</v>
      </c>
      <c r="Z90" s="49">
        <f t="shared" si="5"/>
        <v>2310252306</v>
      </c>
      <c r="AA90" s="49">
        <f t="shared" si="5"/>
        <v>1299390011</v>
      </c>
    </row>
    <row r="91" spans="1:27" s="30" customFormat="1" ht="15.75">
      <c r="A91" s="57"/>
      <c r="B91" s="58" t="s">
        <v>119</v>
      </c>
      <c r="C91" s="49"/>
      <c r="D91" s="49"/>
      <c r="E91" s="49"/>
      <c r="F91" s="50"/>
      <c r="G91" s="49"/>
      <c r="H91" s="49"/>
      <c r="I91" s="49"/>
      <c r="J91" s="49"/>
      <c r="K91" s="49"/>
      <c r="L91" s="49"/>
      <c r="M91" s="50"/>
      <c r="N91" s="49"/>
      <c r="O91" s="59"/>
      <c r="P91" s="39">
        <f>Q91</f>
        <v>417971330</v>
      </c>
      <c r="Q91" s="60">
        <v>417971330</v>
      </c>
      <c r="R91" s="50"/>
      <c r="S91" s="50"/>
      <c r="T91" s="50"/>
      <c r="U91" s="50"/>
      <c r="V91" s="50"/>
      <c r="W91" s="50"/>
      <c r="X91" s="49"/>
      <c r="Y91" s="49"/>
      <c r="Z91" s="49"/>
      <c r="AA91" s="49"/>
    </row>
    <row r="92" spans="1:27" ht="30">
      <c r="A92" s="9"/>
      <c r="B92" s="31" t="s">
        <v>90</v>
      </c>
      <c r="C92" s="51"/>
      <c r="D92" s="32"/>
      <c r="E92" s="32"/>
      <c r="F92" s="32"/>
      <c r="G92" s="32">
        <v>26332</v>
      </c>
      <c r="H92" s="32"/>
      <c r="I92" s="9"/>
      <c r="J92" s="9"/>
      <c r="K92" s="32">
        <v>8342</v>
      </c>
      <c r="L92" s="9">
        <v>147</v>
      </c>
      <c r="M92" s="32">
        <v>2807</v>
      </c>
      <c r="N92" s="32">
        <v>7345</v>
      </c>
      <c r="O92" s="37">
        <f t="shared" si="3"/>
        <v>905680606</v>
      </c>
      <c r="P92" s="37">
        <f>Q92+R92+S92+U92+V92+W92</f>
        <v>94960000</v>
      </c>
      <c r="Q92" s="32"/>
      <c r="R92" s="52">
        <v>94960000</v>
      </c>
      <c r="S92" s="32"/>
      <c r="T92" s="32"/>
      <c r="U92" s="53"/>
      <c r="V92" s="53"/>
      <c r="W92" s="32"/>
      <c r="X92" s="32">
        <v>675072020</v>
      </c>
      <c r="Y92" s="32">
        <v>7172437</v>
      </c>
      <c r="Z92" s="32">
        <v>112317980</v>
      </c>
      <c r="AA92" s="32">
        <v>23330606</v>
      </c>
    </row>
    <row r="93" spans="1:27" ht="15">
      <c r="A93" s="9"/>
      <c r="B93" s="33" t="s">
        <v>89</v>
      </c>
      <c r="C93" s="34">
        <f>C90+C92</f>
        <v>1522849</v>
      </c>
      <c r="D93" s="34">
        <f aca="true" t="shared" si="6" ref="D93:AA93">D90+D92</f>
        <v>4461948</v>
      </c>
      <c r="E93" s="34">
        <f t="shared" si="6"/>
        <v>3611168</v>
      </c>
      <c r="F93" s="34">
        <f t="shared" si="6"/>
        <v>822338</v>
      </c>
      <c r="G93" s="34">
        <f t="shared" si="6"/>
        <v>2722397</v>
      </c>
      <c r="H93" s="34">
        <f t="shared" si="6"/>
        <v>4371</v>
      </c>
      <c r="I93" s="34">
        <f t="shared" si="6"/>
        <v>3860866</v>
      </c>
      <c r="J93" s="34">
        <f t="shared" si="6"/>
        <v>1965929</v>
      </c>
      <c r="K93" s="34">
        <f t="shared" si="6"/>
        <v>253305</v>
      </c>
      <c r="L93" s="34">
        <f t="shared" si="6"/>
        <v>6766</v>
      </c>
      <c r="M93" s="34">
        <f t="shared" si="6"/>
        <v>104454</v>
      </c>
      <c r="N93" s="34">
        <f t="shared" si="6"/>
        <v>441626</v>
      </c>
      <c r="O93" s="38">
        <f t="shared" si="3"/>
        <v>21767377003.2</v>
      </c>
      <c r="P93" s="34">
        <f>P90+P91+P92</f>
        <v>8454386600.200001</v>
      </c>
      <c r="Q93" s="34">
        <f>Q90+Q91+Q92</f>
        <v>5027742918</v>
      </c>
      <c r="R93" s="34">
        <f t="shared" si="6"/>
        <v>917990725.1999999</v>
      </c>
      <c r="S93" s="34">
        <f t="shared" si="6"/>
        <v>1314408565</v>
      </c>
      <c r="T93" s="34">
        <f t="shared" si="6"/>
        <v>57223515</v>
      </c>
      <c r="U93" s="34">
        <f t="shared" si="6"/>
        <v>586902631</v>
      </c>
      <c r="V93" s="34">
        <f t="shared" si="6"/>
        <v>469524000</v>
      </c>
      <c r="W93" s="34">
        <f t="shared" si="6"/>
        <v>80594246</v>
      </c>
      <c r="X93" s="34">
        <f t="shared" si="6"/>
        <v>9567699500</v>
      </c>
      <c r="Y93" s="34">
        <f t="shared" si="6"/>
        <v>264162884</v>
      </c>
      <c r="Z93" s="34">
        <f t="shared" si="6"/>
        <v>2422570286</v>
      </c>
      <c r="AA93" s="34">
        <f t="shared" si="6"/>
        <v>1322720617</v>
      </c>
    </row>
  </sheetData>
  <sheetProtection/>
  <mergeCells count="32">
    <mergeCell ref="L6:L7"/>
    <mergeCell ref="X4:Y5"/>
    <mergeCell ref="G5:G6"/>
    <mergeCell ref="I5:J6"/>
    <mergeCell ref="P5:P6"/>
    <mergeCell ref="T5:T6"/>
    <mergeCell ref="U5:U6"/>
    <mergeCell ref="P1:AA1"/>
    <mergeCell ref="P4:W4"/>
    <mergeCell ref="Q5:Q6"/>
    <mergeCell ref="R5:R6"/>
    <mergeCell ref="S5:S6"/>
    <mergeCell ref="A3:A7"/>
    <mergeCell ref="B3:B7"/>
    <mergeCell ref="C3:C7"/>
    <mergeCell ref="D3:N3"/>
    <mergeCell ref="O3:AA3"/>
    <mergeCell ref="Z4:Z6"/>
    <mergeCell ref="W5:W6"/>
    <mergeCell ref="X6:X7"/>
    <mergeCell ref="AA4:AA6"/>
    <mergeCell ref="Y6:Y7"/>
    <mergeCell ref="D2:O2"/>
    <mergeCell ref="M4:M6"/>
    <mergeCell ref="D4:J4"/>
    <mergeCell ref="H5:H6"/>
    <mergeCell ref="K6:K7"/>
    <mergeCell ref="F5:F6"/>
    <mergeCell ref="D5:E5"/>
    <mergeCell ref="N4:N6"/>
    <mergeCell ref="K4:L5"/>
    <mergeCell ref="O4:O6"/>
  </mergeCells>
  <conditionalFormatting sqref="A10:A91 O90:O93 D10:AA89 P92">
    <cfRule type="cellIs" priority="4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92"/>
  <sheetViews>
    <sheetView zoomScale="80" zoomScaleNormal="80" zoomScalePageLayoutView="0" workbookViewId="0" topLeftCell="A1">
      <pane xSplit="2" ySplit="7" topLeftCell="AC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K16" sqref="AK16"/>
    </sheetView>
  </sheetViews>
  <sheetFormatPr defaultColWidth="14.57421875" defaultRowHeight="12.75"/>
  <cols>
    <col min="1" max="1" width="7.140625" style="10" customWidth="1"/>
    <col min="2" max="2" width="60.8515625" style="10" customWidth="1"/>
    <col min="3" max="3" width="14.57421875" style="10" customWidth="1"/>
    <col min="4" max="4" width="17.140625" style="10" customWidth="1"/>
    <col min="5" max="5" width="14.57421875" style="10" customWidth="1"/>
    <col min="6" max="6" width="17.140625" style="10" customWidth="1"/>
    <col min="7" max="7" width="16.140625" style="10" customWidth="1"/>
    <col min="8" max="8" width="15.140625" style="10" customWidth="1"/>
    <col min="9" max="15" width="14.57421875" style="10" customWidth="1"/>
    <col min="16" max="16" width="16.57421875" style="10" customWidth="1"/>
    <col min="17" max="18" width="14.57421875" style="25" customWidth="1"/>
    <col min="19" max="19" width="16.00390625" style="25" customWidth="1"/>
    <col min="20" max="20" width="14.57421875" style="25" customWidth="1"/>
    <col min="21" max="21" width="16.421875" style="25" customWidth="1"/>
    <col min="22" max="22" width="15.7109375" style="25" customWidth="1"/>
    <col min="23" max="23" width="14.00390625" style="25" customWidth="1"/>
    <col min="24" max="25" width="14.57421875" style="25" customWidth="1"/>
    <col min="26" max="26" width="16.00390625" style="25" customWidth="1"/>
    <col min="27" max="27" width="15.421875" style="10" customWidth="1"/>
    <col min="28" max="33" width="14.57421875" style="10" customWidth="1"/>
    <col min="34" max="34" width="14.57421875" style="8" customWidth="1"/>
    <col min="35" max="35" width="13.28125" style="8" customWidth="1"/>
    <col min="36" max="37" width="12.57421875" style="8" customWidth="1"/>
    <col min="38" max="38" width="13.28125" style="8" customWidth="1"/>
    <col min="39" max="40" width="13.140625" style="8" customWidth="1"/>
    <col min="41" max="41" width="13.421875" style="8" customWidth="1"/>
    <col min="42" max="42" width="12.7109375" style="8" customWidth="1"/>
    <col min="43" max="46" width="14.57421875" style="8" customWidth="1"/>
    <col min="47" max="47" width="16.28125" style="8" customWidth="1"/>
    <col min="48" max="48" width="15.421875" style="8" customWidth="1"/>
    <col min="49" max="49" width="16.140625" style="8" customWidth="1"/>
    <col min="50" max="50" width="17.7109375" style="8" customWidth="1"/>
    <col min="51" max="51" width="14.421875" style="8" customWidth="1"/>
    <col min="52" max="52" width="15.140625" style="8" customWidth="1"/>
    <col min="53" max="70" width="14.57421875" style="8" customWidth="1"/>
    <col min="71" max="71" width="17.140625" style="8" customWidth="1"/>
    <col min="72" max="72" width="16.7109375" style="8" customWidth="1"/>
    <col min="73" max="73" width="14.57421875" style="8" customWidth="1"/>
    <col min="74" max="74" width="15.8515625" style="8" customWidth="1"/>
    <col min="75" max="75" width="18.00390625" style="8" customWidth="1"/>
    <col min="76" max="77" width="17.140625" style="8" customWidth="1"/>
    <col min="78" max="92" width="14.57421875" style="8" customWidth="1"/>
    <col min="93" max="93" width="12.7109375" style="8" customWidth="1"/>
    <col min="94" max="96" width="14.57421875" style="8" customWidth="1"/>
    <col min="97" max="97" width="17.57421875" style="8" customWidth="1"/>
    <col min="98" max="98" width="16.57421875" style="8" customWidth="1"/>
    <col min="99" max="99" width="17.421875" style="8" customWidth="1"/>
    <col min="100" max="100" width="18.7109375" style="8" customWidth="1"/>
    <col min="101" max="101" width="17.8515625" style="8" customWidth="1"/>
    <col min="102" max="102" width="15.8515625" style="8" customWidth="1"/>
    <col min="103" max="16384" width="14.57421875" style="8" customWidth="1"/>
  </cols>
  <sheetData>
    <row r="1" spans="1:38" ht="4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X1" s="56"/>
      <c r="AA1" s="111" t="s">
        <v>150</v>
      </c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1:38" ht="51.75" customHeight="1">
      <c r="A2" s="3"/>
      <c r="B2" s="3"/>
      <c r="C2" s="3"/>
      <c r="D2" s="90" t="s">
        <v>105</v>
      </c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3"/>
      <c r="AB2" s="3"/>
      <c r="AC2" s="19"/>
      <c r="AD2" s="19"/>
      <c r="AE2" s="19"/>
      <c r="AF2" s="14"/>
      <c r="AG2" s="14"/>
      <c r="AH2" s="14"/>
      <c r="AI2" s="14"/>
      <c r="AJ2" s="14"/>
      <c r="AK2" s="20"/>
      <c r="AL2" s="20"/>
    </row>
    <row r="3" spans="1:107" s="61" customFormat="1" ht="34.5" customHeight="1">
      <c r="A3" s="99" t="s">
        <v>3</v>
      </c>
      <c r="B3" s="99" t="s">
        <v>5</v>
      </c>
      <c r="C3" s="127" t="s">
        <v>120</v>
      </c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9"/>
      <c r="W3" s="127" t="s">
        <v>143</v>
      </c>
      <c r="X3" s="128"/>
      <c r="Y3" s="128"/>
      <c r="Z3" s="128"/>
      <c r="AA3" s="128"/>
      <c r="AB3" s="128"/>
      <c r="AC3" s="128"/>
      <c r="AD3" s="128"/>
      <c r="AE3" s="128"/>
      <c r="AF3" s="129"/>
      <c r="AG3" s="158" t="s">
        <v>121</v>
      </c>
      <c r="AH3" s="159"/>
      <c r="AI3" s="159"/>
      <c r="AJ3" s="159"/>
      <c r="AK3" s="160"/>
      <c r="AL3" s="127" t="s">
        <v>122</v>
      </c>
      <c r="AM3" s="128"/>
      <c r="AN3" s="128"/>
      <c r="AO3" s="128"/>
      <c r="AP3" s="129"/>
      <c r="AQ3" s="149" t="s">
        <v>123</v>
      </c>
      <c r="AR3" s="150"/>
      <c r="AS3" s="150"/>
      <c r="AT3" s="150"/>
      <c r="AU3" s="151"/>
      <c r="AV3" s="127" t="s">
        <v>128</v>
      </c>
      <c r="AW3" s="128"/>
      <c r="AX3" s="128"/>
      <c r="AY3" s="128"/>
      <c r="AZ3" s="129"/>
      <c r="BA3" s="130" t="s">
        <v>133</v>
      </c>
      <c r="BB3" s="131"/>
      <c r="BC3" s="131"/>
      <c r="BD3" s="131"/>
      <c r="BE3" s="132"/>
      <c r="BF3" s="130" t="s">
        <v>134</v>
      </c>
      <c r="BG3" s="131"/>
      <c r="BH3" s="131"/>
      <c r="BI3" s="131"/>
      <c r="BJ3" s="132"/>
      <c r="BK3" s="130" t="s">
        <v>135</v>
      </c>
      <c r="BL3" s="131"/>
      <c r="BM3" s="131"/>
      <c r="BN3" s="131"/>
      <c r="BO3" s="132"/>
      <c r="BP3" s="130" t="s">
        <v>136</v>
      </c>
      <c r="BQ3" s="131"/>
      <c r="BR3" s="131"/>
      <c r="BS3" s="131"/>
      <c r="BT3" s="132"/>
      <c r="BU3" s="130" t="s">
        <v>137</v>
      </c>
      <c r="BV3" s="131"/>
      <c r="BW3" s="131"/>
      <c r="BX3" s="131"/>
      <c r="BY3" s="132"/>
      <c r="BZ3" s="130" t="s">
        <v>109</v>
      </c>
      <c r="CA3" s="131"/>
      <c r="CB3" s="131"/>
      <c r="CC3" s="131"/>
      <c r="CD3" s="132"/>
      <c r="CE3" s="130" t="s">
        <v>106</v>
      </c>
      <c r="CF3" s="131"/>
      <c r="CG3" s="131"/>
      <c r="CH3" s="131"/>
      <c r="CI3" s="132"/>
      <c r="CJ3" s="134" t="s">
        <v>139</v>
      </c>
      <c r="CK3" s="135"/>
      <c r="CL3" s="135"/>
      <c r="CM3" s="135"/>
      <c r="CN3" s="136"/>
      <c r="CO3" s="134" t="s">
        <v>140</v>
      </c>
      <c r="CP3" s="135"/>
      <c r="CQ3" s="135"/>
      <c r="CR3" s="135"/>
      <c r="CS3" s="136"/>
      <c r="CT3" s="134" t="s">
        <v>138</v>
      </c>
      <c r="CU3" s="135"/>
      <c r="CV3" s="135"/>
      <c r="CW3" s="135"/>
      <c r="CX3" s="136"/>
      <c r="CY3" s="134" t="s">
        <v>124</v>
      </c>
      <c r="CZ3" s="135"/>
      <c r="DA3" s="135"/>
      <c r="DB3" s="135"/>
      <c r="DC3" s="136"/>
    </row>
    <row r="4" spans="1:107" s="62" customFormat="1" ht="27" customHeight="1">
      <c r="A4" s="100"/>
      <c r="B4" s="100"/>
      <c r="C4" s="140" t="s">
        <v>125</v>
      </c>
      <c r="D4" s="141"/>
      <c r="E4" s="141"/>
      <c r="F4" s="141"/>
      <c r="G4" s="142"/>
      <c r="H4" s="140" t="s">
        <v>126</v>
      </c>
      <c r="I4" s="141"/>
      <c r="J4" s="141"/>
      <c r="K4" s="141"/>
      <c r="L4" s="142"/>
      <c r="M4" s="140" t="s">
        <v>127</v>
      </c>
      <c r="N4" s="141"/>
      <c r="O4" s="141"/>
      <c r="P4" s="141"/>
      <c r="Q4" s="142"/>
      <c r="R4" s="75"/>
      <c r="S4" s="76" t="s">
        <v>106</v>
      </c>
      <c r="T4" s="76"/>
      <c r="U4" s="76"/>
      <c r="V4" s="77"/>
      <c r="W4" s="140" t="s">
        <v>144</v>
      </c>
      <c r="X4" s="141"/>
      <c r="Y4" s="141"/>
      <c r="Z4" s="141"/>
      <c r="AA4" s="142"/>
      <c r="AB4" s="78"/>
      <c r="AC4" s="75" t="s">
        <v>145</v>
      </c>
      <c r="AD4" s="76"/>
      <c r="AE4" s="76"/>
      <c r="AF4" s="77"/>
      <c r="AG4" s="158" t="s">
        <v>4</v>
      </c>
      <c r="AH4" s="159"/>
      <c r="AI4" s="159"/>
      <c r="AJ4" s="159"/>
      <c r="AK4" s="160"/>
      <c r="AL4" s="158" t="s">
        <v>146</v>
      </c>
      <c r="AM4" s="159"/>
      <c r="AN4" s="159"/>
      <c r="AO4" s="159"/>
      <c r="AP4" s="160"/>
      <c r="AQ4" s="152"/>
      <c r="AR4" s="153"/>
      <c r="AS4" s="153"/>
      <c r="AT4" s="153"/>
      <c r="AU4" s="154"/>
      <c r="AV4" s="146"/>
      <c r="AW4" s="147"/>
      <c r="AX4" s="147"/>
      <c r="AY4" s="147"/>
      <c r="AZ4" s="148"/>
      <c r="BA4" s="125" t="s">
        <v>142</v>
      </c>
      <c r="BB4" s="125" t="s">
        <v>129</v>
      </c>
      <c r="BC4" s="125" t="s">
        <v>130</v>
      </c>
      <c r="BD4" s="125" t="s">
        <v>131</v>
      </c>
      <c r="BE4" s="125" t="s">
        <v>132</v>
      </c>
      <c r="BF4" s="125" t="s">
        <v>142</v>
      </c>
      <c r="BG4" s="143" t="s">
        <v>141</v>
      </c>
      <c r="BH4" s="125" t="s">
        <v>130</v>
      </c>
      <c r="BI4" s="125" t="s">
        <v>131</v>
      </c>
      <c r="BJ4" s="125" t="s">
        <v>132</v>
      </c>
      <c r="BK4" s="125" t="s">
        <v>142</v>
      </c>
      <c r="BL4" s="143" t="s">
        <v>141</v>
      </c>
      <c r="BM4" s="125" t="s">
        <v>130</v>
      </c>
      <c r="BN4" s="125" t="s">
        <v>131</v>
      </c>
      <c r="BO4" s="125" t="s">
        <v>132</v>
      </c>
      <c r="BP4" s="125" t="s">
        <v>142</v>
      </c>
      <c r="BQ4" s="143" t="s">
        <v>141</v>
      </c>
      <c r="BR4" s="125" t="s">
        <v>130</v>
      </c>
      <c r="BS4" s="125" t="s">
        <v>131</v>
      </c>
      <c r="BT4" s="125" t="s">
        <v>132</v>
      </c>
      <c r="BU4" s="125" t="s">
        <v>142</v>
      </c>
      <c r="BV4" s="143" t="s">
        <v>141</v>
      </c>
      <c r="BW4" s="125" t="s">
        <v>130</v>
      </c>
      <c r="BX4" s="125" t="s">
        <v>131</v>
      </c>
      <c r="BY4" s="125" t="s">
        <v>132</v>
      </c>
      <c r="BZ4" s="125" t="s">
        <v>142</v>
      </c>
      <c r="CA4" s="143" t="s">
        <v>141</v>
      </c>
      <c r="CB4" s="125" t="s">
        <v>130</v>
      </c>
      <c r="CC4" s="125" t="s">
        <v>131</v>
      </c>
      <c r="CD4" s="125" t="s">
        <v>132</v>
      </c>
      <c r="CE4" s="125" t="s">
        <v>142</v>
      </c>
      <c r="CF4" s="143" t="s">
        <v>141</v>
      </c>
      <c r="CG4" s="125" t="s">
        <v>130</v>
      </c>
      <c r="CH4" s="125" t="s">
        <v>131</v>
      </c>
      <c r="CI4" s="125" t="s">
        <v>132</v>
      </c>
      <c r="CJ4" s="137"/>
      <c r="CK4" s="138"/>
      <c r="CL4" s="138"/>
      <c r="CM4" s="138"/>
      <c r="CN4" s="139"/>
      <c r="CO4" s="137"/>
      <c r="CP4" s="138"/>
      <c r="CQ4" s="138"/>
      <c r="CR4" s="138"/>
      <c r="CS4" s="139"/>
      <c r="CT4" s="137"/>
      <c r="CU4" s="138"/>
      <c r="CV4" s="138"/>
      <c r="CW4" s="138"/>
      <c r="CX4" s="139"/>
      <c r="CY4" s="137"/>
      <c r="CZ4" s="138"/>
      <c r="DA4" s="138"/>
      <c r="DB4" s="138"/>
      <c r="DC4" s="139"/>
    </row>
    <row r="5" spans="1:107" s="62" customFormat="1" ht="48" customHeight="1">
      <c r="A5" s="100"/>
      <c r="B5" s="100"/>
      <c r="C5" s="125" t="s">
        <v>142</v>
      </c>
      <c r="D5" s="143" t="s">
        <v>141</v>
      </c>
      <c r="E5" s="125" t="s">
        <v>130</v>
      </c>
      <c r="F5" s="125" t="s">
        <v>131</v>
      </c>
      <c r="G5" s="125" t="s">
        <v>132</v>
      </c>
      <c r="H5" s="125" t="s">
        <v>142</v>
      </c>
      <c r="I5" s="143" t="s">
        <v>141</v>
      </c>
      <c r="J5" s="125" t="s">
        <v>130</v>
      </c>
      <c r="K5" s="125" t="s">
        <v>131</v>
      </c>
      <c r="L5" s="125" t="s">
        <v>132</v>
      </c>
      <c r="M5" s="125" t="s">
        <v>142</v>
      </c>
      <c r="N5" s="143" t="s">
        <v>141</v>
      </c>
      <c r="O5" s="125" t="s">
        <v>130</v>
      </c>
      <c r="P5" s="125" t="s">
        <v>131</v>
      </c>
      <c r="Q5" s="125" t="s">
        <v>132</v>
      </c>
      <c r="R5" s="125" t="s">
        <v>142</v>
      </c>
      <c r="S5" s="143" t="s">
        <v>141</v>
      </c>
      <c r="T5" s="125" t="s">
        <v>130</v>
      </c>
      <c r="U5" s="125" t="s">
        <v>131</v>
      </c>
      <c r="V5" s="125" t="s">
        <v>132</v>
      </c>
      <c r="W5" s="125" t="s">
        <v>142</v>
      </c>
      <c r="X5" s="143" t="s">
        <v>141</v>
      </c>
      <c r="Y5" s="125" t="s">
        <v>130</v>
      </c>
      <c r="Z5" s="125" t="s">
        <v>131</v>
      </c>
      <c r="AA5" s="125" t="s">
        <v>132</v>
      </c>
      <c r="AB5" s="125" t="s">
        <v>142</v>
      </c>
      <c r="AC5" s="143" t="s">
        <v>141</v>
      </c>
      <c r="AD5" s="125" t="s">
        <v>130</v>
      </c>
      <c r="AE5" s="125" t="s">
        <v>131</v>
      </c>
      <c r="AF5" s="125" t="s">
        <v>132</v>
      </c>
      <c r="AG5" s="125" t="s">
        <v>142</v>
      </c>
      <c r="AH5" s="143" t="s">
        <v>141</v>
      </c>
      <c r="AI5" s="125" t="s">
        <v>130</v>
      </c>
      <c r="AJ5" s="125" t="s">
        <v>131</v>
      </c>
      <c r="AK5" s="125" t="s">
        <v>132</v>
      </c>
      <c r="AL5" s="125" t="s">
        <v>142</v>
      </c>
      <c r="AM5" s="143" t="s">
        <v>141</v>
      </c>
      <c r="AN5" s="125" t="s">
        <v>130</v>
      </c>
      <c r="AO5" s="125" t="s">
        <v>131</v>
      </c>
      <c r="AP5" s="125" t="s">
        <v>132</v>
      </c>
      <c r="AQ5" s="152"/>
      <c r="AR5" s="153"/>
      <c r="AS5" s="153"/>
      <c r="AT5" s="153"/>
      <c r="AU5" s="154"/>
      <c r="AV5" s="146"/>
      <c r="AW5" s="147"/>
      <c r="AX5" s="147"/>
      <c r="AY5" s="147"/>
      <c r="AZ5" s="148"/>
      <c r="BA5" s="126"/>
      <c r="BB5" s="126"/>
      <c r="BC5" s="126"/>
      <c r="BD5" s="126"/>
      <c r="BE5" s="126"/>
      <c r="BF5" s="126"/>
      <c r="BG5" s="144"/>
      <c r="BH5" s="126"/>
      <c r="BI5" s="126"/>
      <c r="BJ5" s="126"/>
      <c r="BK5" s="126"/>
      <c r="BL5" s="144"/>
      <c r="BM5" s="126"/>
      <c r="BN5" s="126"/>
      <c r="BO5" s="126"/>
      <c r="BP5" s="126"/>
      <c r="BQ5" s="144"/>
      <c r="BR5" s="126"/>
      <c r="BS5" s="126"/>
      <c r="BT5" s="126"/>
      <c r="BU5" s="126"/>
      <c r="BV5" s="144"/>
      <c r="BW5" s="126"/>
      <c r="BX5" s="126"/>
      <c r="BY5" s="126"/>
      <c r="BZ5" s="126"/>
      <c r="CA5" s="144"/>
      <c r="CB5" s="126"/>
      <c r="CC5" s="126"/>
      <c r="CD5" s="126"/>
      <c r="CE5" s="126"/>
      <c r="CF5" s="144"/>
      <c r="CG5" s="126"/>
      <c r="CH5" s="126"/>
      <c r="CI5" s="126"/>
      <c r="CJ5" s="125" t="s">
        <v>142</v>
      </c>
      <c r="CK5" s="143" t="s">
        <v>141</v>
      </c>
      <c r="CL5" s="125" t="s">
        <v>130</v>
      </c>
      <c r="CM5" s="125" t="s">
        <v>131</v>
      </c>
      <c r="CN5" s="125" t="s">
        <v>132</v>
      </c>
      <c r="CO5" s="125" t="s">
        <v>142</v>
      </c>
      <c r="CP5" s="143" t="s">
        <v>141</v>
      </c>
      <c r="CQ5" s="125" t="s">
        <v>130</v>
      </c>
      <c r="CR5" s="125" t="s">
        <v>131</v>
      </c>
      <c r="CS5" s="125" t="s">
        <v>132</v>
      </c>
      <c r="CT5" s="125" t="s">
        <v>142</v>
      </c>
      <c r="CU5" s="143" t="s">
        <v>141</v>
      </c>
      <c r="CV5" s="125" t="s">
        <v>130</v>
      </c>
      <c r="CW5" s="125" t="s">
        <v>131</v>
      </c>
      <c r="CX5" s="125" t="s">
        <v>132</v>
      </c>
      <c r="CY5" s="125" t="s">
        <v>142</v>
      </c>
      <c r="CZ5" s="143" t="s">
        <v>141</v>
      </c>
      <c r="DA5" s="125" t="s">
        <v>130</v>
      </c>
      <c r="DB5" s="125" t="s">
        <v>131</v>
      </c>
      <c r="DC5" s="125" t="s">
        <v>132</v>
      </c>
    </row>
    <row r="6" spans="1:107" s="62" customFormat="1" ht="36.75" customHeight="1">
      <c r="A6" s="100"/>
      <c r="B6" s="100"/>
      <c r="C6" s="126"/>
      <c r="D6" s="144"/>
      <c r="E6" s="126"/>
      <c r="F6" s="126"/>
      <c r="G6" s="126"/>
      <c r="H6" s="126"/>
      <c r="I6" s="144"/>
      <c r="J6" s="126"/>
      <c r="K6" s="126"/>
      <c r="L6" s="126"/>
      <c r="M6" s="126"/>
      <c r="N6" s="144"/>
      <c r="O6" s="126"/>
      <c r="P6" s="126"/>
      <c r="Q6" s="126"/>
      <c r="R6" s="126"/>
      <c r="S6" s="144"/>
      <c r="T6" s="126"/>
      <c r="U6" s="126"/>
      <c r="V6" s="126"/>
      <c r="W6" s="126"/>
      <c r="X6" s="144"/>
      <c r="Y6" s="126"/>
      <c r="Z6" s="126"/>
      <c r="AA6" s="126"/>
      <c r="AB6" s="126"/>
      <c r="AC6" s="144"/>
      <c r="AD6" s="126"/>
      <c r="AE6" s="126"/>
      <c r="AF6" s="126"/>
      <c r="AG6" s="126"/>
      <c r="AH6" s="144"/>
      <c r="AI6" s="126"/>
      <c r="AJ6" s="126"/>
      <c r="AK6" s="126"/>
      <c r="AL6" s="126"/>
      <c r="AM6" s="144"/>
      <c r="AN6" s="126"/>
      <c r="AO6" s="126"/>
      <c r="AP6" s="126"/>
      <c r="AQ6" s="155"/>
      <c r="AR6" s="156"/>
      <c r="AS6" s="156"/>
      <c r="AT6" s="156"/>
      <c r="AU6" s="157"/>
      <c r="AV6" s="146"/>
      <c r="AW6" s="147"/>
      <c r="AX6" s="147"/>
      <c r="AY6" s="147"/>
      <c r="AZ6" s="148"/>
      <c r="BA6" s="126"/>
      <c r="BB6" s="133"/>
      <c r="BC6" s="133"/>
      <c r="BD6" s="133"/>
      <c r="BE6" s="133"/>
      <c r="BF6" s="126"/>
      <c r="BG6" s="145"/>
      <c r="BH6" s="133"/>
      <c r="BI6" s="133"/>
      <c r="BJ6" s="133"/>
      <c r="BK6" s="126"/>
      <c r="BL6" s="145"/>
      <c r="BM6" s="133"/>
      <c r="BN6" s="133"/>
      <c r="BO6" s="133"/>
      <c r="BP6" s="126"/>
      <c r="BQ6" s="145"/>
      <c r="BR6" s="133"/>
      <c r="BS6" s="133"/>
      <c r="BT6" s="133"/>
      <c r="BU6" s="126"/>
      <c r="BV6" s="145"/>
      <c r="BW6" s="133"/>
      <c r="BX6" s="133"/>
      <c r="BY6" s="133"/>
      <c r="BZ6" s="126"/>
      <c r="CA6" s="145"/>
      <c r="CB6" s="133"/>
      <c r="CC6" s="133"/>
      <c r="CD6" s="133"/>
      <c r="CE6" s="126"/>
      <c r="CF6" s="145"/>
      <c r="CG6" s="133"/>
      <c r="CH6" s="133"/>
      <c r="CI6" s="133"/>
      <c r="CJ6" s="126"/>
      <c r="CK6" s="144"/>
      <c r="CL6" s="126"/>
      <c r="CM6" s="126"/>
      <c r="CN6" s="126"/>
      <c r="CO6" s="126"/>
      <c r="CP6" s="144"/>
      <c r="CQ6" s="126"/>
      <c r="CR6" s="126"/>
      <c r="CS6" s="126"/>
      <c r="CT6" s="126"/>
      <c r="CU6" s="144"/>
      <c r="CV6" s="126"/>
      <c r="CW6" s="126"/>
      <c r="CX6" s="126"/>
      <c r="CY6" s="126"/>
      <c r="CZ6" s="144"/>
      <c r="DA6" s="126"/>
      <c r="DB6" s="126"/>
      <c r="DC6" s="126"/>
    </row>
    <row r="7" spans="1:107" s="61" customFormat="1" ht="33.75" customHeight="1">
      <c r="A7" s="79">
        <v>1</v>
      </c>
      <c r="B7" s="79">
        <v>2</v>
      </c>
      <c r="C7" s="63">
        <v>3</v>
      </c>
      <c r="D7" s="63">
        <v>4</v>
      </c>
      <c r="E7" s="63">
        <v>5</v>
      </c>
      <c r="F7" s="63">
        <v>6</v>
      </c>
      <c r="G7" s="63">
        <v>7</v>
      </c>
      <c r="H7" s="63">
        <v>8</v>
      </c>
      <c r="I7" s="63">
        <v>9</v>
      </c>
      <c r="J7" s="63">
        <v>10</v>
      </c>
      <c r="K7" s="63">
        <v>11</v>
      </c>
      <c r="L7" s="63">
        <v>12</v>
      </c>
      <c r="M7" s="63">
        <v>13</v>
      </c>
      <c r="N7" s="63">
        <v>14</v>
      </c>
      <c r="O7" s="63">
        <v>15</v>
      </c>
      <c r="P7" s="63">
        <v>16</v>
      </c>
      <c r="Q7" s="63">
        <v>17</v>
      </c>
      <c r="R7" s="63">
        <v>18</v>
      </c>
      <c r="S7" s="63">
        <v>19</v>
      </c>
      <c r="T7" s="63">
        <v>20</v>
      </c>
      <c r="U7" s="63">
        <v>21</v>
      </c>
      <c r="V7" s="63">
        <v>22</v>
      </c>
      <c r="W7" s="63">
        <v>23</v>
      </c>
      <c r="X7" s="63">
        <v>24</v>
      </c>
      <c r="Y7" s="63">
        <v>25</v>
      </c>
      <c r="Z7" s="63">
        <v>26</v>
      </c>
      <c r="AA7" s="63">
        <v>27</v>
      </c>
      <c r="AB7" s="63">
        <v>28</v>
      </c>
      <c r="AC7" s="63">
        <v>29</v>
      </c>
      <c r="AD7" s="63">
        <v>30</v>
      </c>
      <c r="AE7" s="63">
        <v>31</v>
      </c>
      <c r="AF7" s="63">
        <v>32</v>
      </c>
      <c r="AG7" s="63">
        <v>33</v>
      </c>
      <c r="AH7" s="63">
        <v>34</v>
      </c>
      <c r="AI7" s="63">
        <v>35</v>
      </c>
      <c r="AJ7" s="63">
        <v>36</v>
      </c>
      <c r="AK7" s="63">
        <v>37</v>
      </c>
      <c r="AL7" s="63">
        <v>38</v>
      </c>
      <c r="AM7" s="63">
        <v>39</v>
      </c>
      <c r="AN7" s="63">
        <v>40</v>
      </c>
      <c r="AO7" s="63">
        <v>41</v>
      </c>
      <c r="AP7" s="63">
        <v>42</v>
      </c>
      <c r="AQ7" s="82" t="s">
        <v>148</v>
      </c>
      <c r="AR7" s="63">
        <v>44</v>
      </c>
      <c r="AS7" s="63">
        <v>45</v>
      </c>
      <c r="AT7" s="63">
        <v>45</v>
      </c>
      <c r="AU7" s="63">
        <v>47</v>
      </c>
      <c r="AV7" s="81" t="s">
        <v>147</v>
      </c>
      <c r="AW7" s="80">
        <v>49</v>
      </c>
      <c r="AX7" s="80">
        <v>50</v>
      </c>
      <c r="AY7" s="80">
        <v>51</v>
      </c>
      <c r="AZ7" s="80">
        <v>52</v>
      </c>
      <c r="BA7" s="80">
        <v>53</v>
      </c>
      <c r="BB7" s="80">
        <v>54</v>
      </c>
      <c r="BC7" s="80">
        <v>55</v>
      </c>
      <c r="BD7" s="80">
        <v>56</v>
      </c>
      <c r="BE7" s="80">
        <v>57</v>
      </c>
      <c r="BF7" s="80">
        <v>58</v>
      </c>
      <c r="BG7" s="80">
        <v>59</v>
      </c>
      <c r="BH7" s="80">
        <v>60</v>
      </c>
      <c r="BI7" s="80">
        <v>61</v>
      </c>
      <c r="BJ7" s="80">
        <v>62</v>
      </c>
      <c r="BK7" s="80">
        <v>63</v>
      </c>
      <c r="BL7" s="80">
        <v>64</v>
      </c>
      <c r="BM7" s="80">
        <v>65</v>
      </c>
      <c r="BN7" s="80">
        <v>66</v>
      </c>
      <c r="BO7" s="80">
        <v>67</v>
      </c>
      <c r="BP7" s="80">
        <v>68</v>
      </c>
      <c r="BQ7" s="80">
        <v>69</v>
      </c>
      <c r="BR7" s="80">
        <v>70</v>
      </c>
      <c r="BS7" s="80">
        <v>71</v>
      </c>
      <c r="BT7" s="80">
        <v>72</v>
      </c>
      <c r="BU7" s="80">
        <v>73</v>
      </c>
      <c r="BV7" s="80">
        <v>74</v>
      </c>
      <c r="BW7" s="80">
        <v>75</v>
      </c>
      <c r="BX7" s="80">
        <v>76</v>
      </c>
      <c r="BY7" s="80">
        <v>77</v>
      </c>
      <c r="BZ7" s="80">
        <v>78</v>
      </c>
      <c r="CA7" s="80">
        <v>79</v>
      </c>
      <c r="CB7" s="80">
        <v>80</v>
      </c>
      <c r="CC7" s="80">
        <v>81</v>
      </c>
      <c r="CD7" s="80">
        <v>82</v>
      </c>
      <c r="CE7" s="80">
        <v>83</v>
      </c>
      <c r="CF7" s="80">
        <v>84</v>
      </c>
      <c r="CG7" s="80">
        <v>85</v>
      </c>
      <c r="CH7" s="80">
        <v>86</v>
      </c>
      <c r="CI7" s="80">
        <v>87</v>
      </c>
      <c r="CJ7" s="63">
        <v>88</v>
      </c>
      <c r="CK7" s="63">
        <v>89</v>
      </c>
      <c r="CL7" s="63">
        <v>90</v>
      </c>
      <c r="CM7" s="63">
        <v>91</v>
      </c>
      <c r="CN7" s="63">
        <v>92</v>
      </c>
      <c r="CO7" s="63">
        <v>93</v>
      </c>
      <c r="CP7" s="63">
        <v>94</v>
      </c>
      <c r="CQ7" s="63">
        <v>95</v>
      </c>
      <c r="CR7" s="63">
        <v>96</v>
      </c>
      <c r="CS7" s="63">
        <v>97</v>
      </c>
      <c r="CT7" s="63">
        <v>98</v>
      </c>
      <c r="CU7" s="63">
        <v>99</v>
      </c>
      <c r="CV7" s="63">
        <v>100</v>
      </c>
      <c r="CW7" s="63">
        <v>101</v>
      </c>
      <c r="CX7" s="63">
        <v>102</v>
      </c>
      <c r="CY7" s="63">
        <v>103</v>
      </c>
      <c r="CZ7" s="63">
        <v>104</v>
      </c>
      <c r="DA7" s="63">
        <v>105</v>
      </c>
      <c r="DB7" s="63">
        <v>106</v>
      </c>
      <c r="DC7" s="63">
        <v>107</v>
      </c>
    </row>
    <row r="8" spans="1:107" ht="15">
      <c r="A8" s="5"/>
      <c r="B8" s="6" t="s">
        <v>56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5"/>
      <c r="AW8" s="65"/>
      <c r="AX8" s="65"/>
      <c r="AY8" s="65"/>
      <c r="AZ8" s="65"/>
      <c r="BA8" s="64"/>
      <c r="BB8" s="64"/>
      <c r="BC8" s="64"/>
      <c r="BD8" s="64"/>
      <c r="BE8" s="64"/>
      <c r="BF8" s="65"/>
      <c r="BG8" s="64"/>
      <c r="BH8" s="64"/>
      <c r="BI8" s="64"/>
      <c r="BJ8" s="64"/>
      <c r="BK8" s="65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</row>
    <row r="9" spans="1:107" ht="15">
      <c r="A9" s="16">
        <v>1</v>
      </c>
      <c r="B9" s="11" t="s">
        <v>25</v>
      </c>
      <c r="C9" s="64">
        <f>'Всего с 01.01.22'!D10</f>
        <v>341279</v>
      </c>
      <c r="D9" s="64">
        <f>C9/12*3</f>
        <v>85319.75</v>
      </c>
      <c r="E9" s="64">
        <f>C9/12*3</f>
        <v>85319.75</v>
      </c>
      <c r="F9" s="64">
        <f>C9/12*3</f>
        <v>85319.75</v>
      </c>
      <c r="G9" s="64">
        <f>C9-D9-E9-F9</f>
        <v>85319.75</v>
      </c>
      <c r="H9" s="64">
        <f>'Всего с 01.01.22'!F10</f>
        <v>61838</v>
      </c>
      <c r="I9" s="64">
        <f>H9/12*3</f>
        <v>15459.5</v>
      </c>
      <c r="J9" s="64">
        <f>H9/12*3</f>
        <v>15459.5</v>
      </c>
      <c r="K9" s="64">
        <f>H9/12*3</f>
        <v>15459.5</v>
      </c>
      <c r="L9" s="64">
        <f>H9-I9-J9-K9</f>
        <v>15459.5</v>
      </c>
      <c r="M9" s="64">
        <f>'Всего с 01.01.22'!G10</f>
        <v>194931</v>
      </c>
      <c r="N9" s="64">
        <f>M9/12*3</f>
        <v>48732.75</v>
      </c>
      <c r="O9" s="64">
        <f>M9/12*3</f>
        <v>48732.75</v>
      </c>
      <c r="P9" s="64">
        <f>M9/12*3</f>
        <v>48732.75</v>
      </c>
      <c r="Q9" s="64">
        <f>M9-N9-O9-P9</f>
        <v>48732.75</v>
      </c>
      <c r="R9" s="64">
        <f>'Всего с 01.01.22'!H10</f>
        <v>0</v>
      </c>
      <c r="S9" s="64">
        <f>R9/12*3</f>
        <v>0</v>
      </c>
      <c r="T9" s="64">
        <f>R9/12*3</f>
        <v>0</v>
      </c>
      <c r="U9" s="64">
        <f>R9/12*3</f>
        <v>0</v>
      </c>
      <c r="V9" s="64">
        <f>ROUND(R9-S9-T9-U9,0)</f>
        <v>0</v>
      </c>
      <c r="W9" s="64">
        <f>'Всего с 01.01.22'!K10</f>
        <v>4291</v>
      </c>
      <c r="X9" s="64">
        <f>W9/12*3</f>
        <v>1072.75</v>
      </c>
      <c r="Y9" s="64">
        <f>W9/12*3</f>
        <v>1072.75</v>
      </c>
      <c r="Z9" s="64">
        <f>W9/12*3</f>
        <v>1072.75</v>
      </c>
      <c r="AA9" s="64">
        <f>W9-X9-Y9-Z9</f>
        <v>1072.75</v>
      </c>
      <c r="AB9" s="64">
        <f>'Всего с 01.01.22'!L10</f>
        <v>0</v>
      </c>
      <c r="AC9" s="64">
        <f>AB9/12*3</f>
        <v>0</v>
      </c>
      <c r="AD9" s="64">
        <f>AB9/12*3</f>
        <v>0</v>
      </c>
      <c r="AE9" s="64">
        <f>AB9/12*3</f>
        <v>0</v>
      </c>
      <c r="AF9" s="64">
        <f>AB9-AC9-AD9-AE9</f>
        <v>0</v>
      </c>
      <c r="AG9" s="64">
        <f>'Всего с 01.01.22'!M10</f>
        <v>3216</v>
      </c>
      <c r="AH9" s="64">
        <f>AG9/12*3</f>
        <v>804</v>
      </c>
      <c r="AI9" s="64">
        <f>AG9/12*3</f>
        <v>804</v>
      </c>
      <c r="AJ9" s="64">
        <f>AG9/12*3</f>
        <v>804</v>
      </c>
      <c r="AK9" s="64">
        <f>AG9-AH9-AI9-AJ9</f>
        <v>804</v>
      </c>
      <c r="AL9" s="64">
        <f>'Всего с 01.01.22'!N10</f>
        <v>0</v>
      </c>
      <c r="AM9" s="64">
        <f>AL9/12*3</f>
        <v>0</v>
      </c>
      <c r="AN9" s="64">
        <f>AL9/12*3</f>
        <v>0</v>
      </c>
      <c r="AO9" s="64">
        <f>AL9/12*3</f>
        <v>0</v>
      </c>
      <c r="AP9" s="64">
        <f>AL9/12*3</f>
        <v>0</v>
      </c>
      <c r="AQ9" s="64">
        <f>AV9+CJ9+CT9+CY9</f>
        <v>557241011.9</v>
      </c>
      <c r="AR9" s="64">
        <f>AW9+CK9+CU9+CZ9</f>
        <v>139310252.975</v>
      </c>
      <c r="AS9" s="64">
        <f>AX9+CL9+CV9+DA9</f>
        <v>139310252.975</v>
      </c>
      <c r="AT9" s="64">
        <f>AY9+CM9+CW9+DB9</f>
        <v>139310252.975</v>
      </c>
      <c r="AU9" s="64">
        <f>AZ9+CN9+CX9+DC9</f>
        <v>139310252.975</v>
      </c>
      <c r="AV9" s="64">
        <f>BA9+BF9+BK9+BP9+BU9+CE9</f>
        <v>443141437.9</v>
      </c>
      <c r="AW9" s="64">
        <f>BB9+BG9+BL9+BQ9+BV9+CF9</f>
        <v>110785359.475</v>
      </c>
      <c r="AX9" s="64">
        <f>BC9+BH9+BM9+BR9+BW9+CG9</f>
        <v>110785359.475</v>
      </c>
      <c r="AY9" s="64">
        <f>BD9+BI9+BN9+BS9+BX9+CH9</f>
        <v>110785359.475</v>
      </c>
      <c r="AZ9" s="64">
        <f>BE9+BJ9+BO9+BT9+BY9+CI9</f>
        <v>110785359.475</v>
      </c>
      <c r="BA9" s="64">
        <f>'Всего с 01.01.22'!Q10</f>
        <v>367206739</v>
      </c>
      <c r="BB9" s="64">
        <f aca="true" t="shared" si="0" ref="BB9:BB72">BA9/12*3</f>
        <v>91801684.75</v>
      </c>
      <c r="BC9" s="64">
        <f>BA9/12*3</f>
        <v>91801684.75</v>
      </c>
      <c r="BD9" s="64">
        <f>BA9/12*3</f>
        <v>91801684.75</v>
      </c>
      <c r="BE9" s="64">
        <f>BA9-BB9-BC9-BD9</f>
        <v>91801684.75</v>
      </c>
      <c r="BF9" s="64">
        <f>'Всего с 01.01.22'!R10</f>
        <v>20978194.900000002</v>
      </c>
      <c r="BG9" s="64">
        <f>BF9/12*3</f>
        <v>5244548.725000001</v>
      </c>
      <c r="BH9" s="64">
        <f>BF9/12*3</f>
        <v>5244548.725000001</v>
      </c>
      <c r="BI9" s="64">
        <f>BF9/12*3</f>
        <v>5244548.725000001</v>
      </c>
      <c r="BJ9" s="64">
        <f>BF9-BG9-BH9-BI9</f>
        <v>5244548.724999999</v>
      </c>
      <c r="BK9" s="64">
        <f>'Всего с 01.01.22'!S10</f>
        <v>7753459</v>
      </c>
      <c r="BL9" s="64">
        <f>BK9/12*3</f>
        <v>1938364.75</v>
      </c>
      <c r="BM9" s="64">
        <f>BK9/12*3</f>
        <v>1938364.75</v>
      </c>
      <c r="BN9" s="64">
        <f>BK9/12*3</f>
        <v>1938364.75</v>
      </c>
      <c r="BO9" s="64">
        <f>BK9-BL9-BM9-BN9</f>
        <v>1938364.75</v>
      </c>
      <c r="BP9" s="64">
        <f>'Всего с 01.01.22'!T10</f>
        <v>4774763</v>
      </c>
      <c r="BQ9" s="64">
        <f>BP9/12*3</f>
        <v>1193690.75</v>
      </c>
      <c r="BR9" s="64">
        <f>BP9/12*3</f>
        <v>1193690.75</v>
      </c>
      <c r="BS9" s="64">
        <f>BP9/12*3</f>
        <v>1193690.75</v>
      </c>
      <c r="BT9" s="64">
        <f>BP9-BQ9-BR9-BS9</f>
        <v>1193690.75</v>
      </c>
      <c r="BU9" s="64">
        <f>'Всего с 01.01.22'!U10</f>
        <v>42428282</v>
      </c>
      <c r="BV9" s="64">
        <f>BU9/12*3</f>
        <v>10607070.5</v>
      </c>
      <c r="BW9" s="64">
        <f>BU9/12*3</f>
        <v>10607070.5</v>
      </c>
      <c r="BX9" s="64">
        <f>BU9/12*3</f>
        <v>10607070.5</v>
      </c>
      <c r="BY9" s="64">
        <f>BU9-BV9-BW9-BX9</f>
        <v>10607070.5</v>
      </c>
      <c r="BZ9" s="64">
        <f>'Всего с 01.01.22'!V10</f>
        <v>25412000</v>
      </c>
      <c r="CA9" s="64">
        <f>BZ9/12*3</f>
        <v>6353000</v>
      </c>
      <c r="CB9" s="64">
        <f>BZ9/12*3</f>
        <v>6353000</v>
      </c>
      <c r="CC9" s="64">
        <f>BZ9/12*3</f>
        <v>6353000</v>
      </c>
      <c r="CD9" s="64">
        <f>BZ9-CA9-CB9-CC9</f>
        <v>6353000</v>
      </c>
      <c r="CE9" s="64">
        <f>'Всего с 01.01.22'!W10</f>
        <v>0</v>
      </c>
      <c r="CF9" s="64">
        <f>CE9/12*3</f>
        <v>0</v>
      </c>
      <c r="CG9" s="64">
        <f>CE9/12*3</f>
        <v>0</v>
      </c>
      <c r="CH9" s="64">
        <f>CE9/12*3</f>
        <v>0</v>
      </c>
      <c r="CI9" s="64">
        <f>CE9-CF9-CG9-CH9</f>
        <v>0</v>
      </c>
      <c r="CJ9" s="64">
        <f>'Всего с 01.01.22'!X10</f>
        <v>81185412</v>
      </c>
      <c r="CK9" s="64">
        <f>CJ9/12*3</f>
        <v>20296353</v>
      </c>
      <c r="CL9" s="64">
        <f>CJ9/12*3</f>
        <v>20296353</v>
      </c>
      <c r="CM9" s="64">
        <f>CJ9/12*3</f>
        <v>20296353</v>
      </c>
      <c r="CN9" s="64">
        <f>CJ9-CK9-CL9-CM9</f>
        <v>20296353</v>
      </c>
      <c r="CO9" s="64">
        <f>'Всего с 01.01.22'!Y10</f>
        <v>0</v>
      </c>
      <c r="CP9" s="64">
        <f>CO9/12*3</f>
        <v>0</v>
      </c>
      <c r="CQ9" s="64">
        <f>CO9/12*3</f>
        <v>0</v>
      </c>
      <c r="CR9" s="64">
        <f>CO9/12*3</f>
        <v>0</v>
      </c>
      <c r="CS9" s="64">
        <f>CO9-CP9-CQ9-CR9</f>
        <v>0</v>
      </c>
      <c r="CT9" s="64">
        <f>'Всего с 01.01.22'!Z10</f>
        <v>32914162</v>
      </c>
      <c r="CU9" s="64">
        <f>CT9/12*3</f>
        <v>8228540.5</v>
      </c>
      <c r="CV9" s="64">
        <f>CT9/12*3</f>
        <v>8228540.5</v>
      </c>
      <c r="CW9" s="64">
        <f>CT9/12*3</f>
        <v>8228540.5</v>
      </c>
      <c r="CX9" s="64">
        <f>CT9-CU9-CV9-CW9</f>
        <v>8228540.5</v>
      </c>
      <c r="CY9" s="64">
        <f>'Всего с 01.01.22'!AA10</f>
        <v>0</v>
      </c>
      <c r="CZ9" s="64">
        <f>CY9/12*3</f>
        <v>0</v>
      </c>
      <c r="DA9" s="64">
        <f>CY9/12*3</f>
        <v>0</v>
      </c>
      <c r="DB9" s="64">
        <f>CY9/12*3</f>
        <v>0</v>
      </c>
      <c r="DC9" s="64">
        <f>CY9-CZ9-DA9-DB9</f>
        <v>0</v>
      </c>
    </row>
    <row r="10" spans="1:107" ht="15">
      <c r="A10" s="16">
        <v>2</v>
      </c>
      <c r="B10" s="11" t="s">
        <v>26</v>
      </c>
      <c r="C10" s="64">
        <f>'Всего с 01.01.22'!D11</f>
        <v>59400</v>
      </c>
      <c r="D10" s="64">
        <f aca="true" t="shared" si="1" ref="D10:D73">C10/12*3</f>
        <v>14850</v>
      </c>
      <c r="E10" s="64">
        <f aca="true" t="shared" si="2" ref="E10:E73">C10/12*3</f>
        <v>14850</v>
      </c>
      <c r="F10" s="64">
        <f aca="true" t="shared" si="3" ref="F10:F73">C10/12*3</f>
        <v>14850</v>
      </c>
      <c r="G10" s="64">
        <f aca="true" t="shared" si="4" ref="G10:G73">C10-D10-E10-F10</f>
        <v>14850</v>
      </c>
      <c r="H10" s="64">
        <f>'Всего с 01.01.22'!F11</f>
        <v>13618</v>
      </c>
      <c r="I10" s="64">
        <f aca="true" t="shared" si="5" ref="I10:I73">H10/12*3</f>
        <v>3404.5</v>
      </c>
      <c r="J10" s="64">
        <f aca="true" t="shared" si="6" ref="J10:J73">H10/12*3</f>
        <v>3404.5</v>
      </c>
      <c r="K10" s="64">
        <f aca="true" t="shared" si="7" ref="K10:K73">H10/12*3</f>
        <v>3404.5</v>
      </c>
      <c r="L10" s="64">
        <f aca="true" t="shared" si="8" ref="L10:L73">H10-I10-J10-K10</f>
        <v>3404.5</v>
      </c>
      <c r="M10" s="64">
        <f>'Всего с 01.01.22'!G11</f>
        <v>33739</v>
      </c>
      <c r="N10" s="64">
        <f aca="true" t="shared" si="9" ref="N10:N73">M10/12*3</f>
        <v>8434.75</v>
      </c>
      <c r="O10" s="64">
        <f aca="true" t="shared" si="10" ref="O10:O73">M10/12*3</f>
        <v>8434.75</v>
      </c>
      <c r="P10" s="64">
        <f aca="true" t="shared" si="11" ref="P10:P73">M10/12*3</f>
        <v>8434.75</v>
      </c>
      <c r="Q10" s="64">
        <f aca="true" t="shared" si="12" ref="Q10:Q73">M10-N10-O10-P10</f>
        <v>8434.75</v>
      </c>
      <c r="R10" s="64">
        <f>'Всего с 01.01.22'!H11</f>
        <v>500</v>
      </c>
      <c r="S10" s="64">
        <f aca="true" t="shared" si="13" ref="S10:S73">R10/12*3</f>
        <v>125</v>
      </c>
      <c r="T10" s="64">
        <f aca="true" t="shared" si="14" ref="T10:T73">R10/12*3</f>
        <v>125</v>
      </c>
      <c r="U10" s="64">
        <f aca="true" t="shared" si="15" ref="U10:U73">R10/12*3</f>
        <v>125</v>
      </c>
      <c r="V10" s="64">
        <f aca="true" t="shared" si="16" ref="V10:V73">ROUND(R10-S10-T10-U10,0)</f>
        <v>125</v>
      </c>
      <c r="W10" s="64">
        <f>'Всего с 01.01.22'!K11</f>
        <v>2318</v>
      </c>
      <c r="X10" s="64">
        <f aca="true" t="shared" si="17" ref="X10:X73">W10/12*3</f>
        <v>579.5</v>
      </c>
      <c r="Y10" s="64">
        <f aca="true" t="shared" si="18" ref="Y10:Y73">W10/12*3</f>
        <v>579.5</v>
      </c>
      <c r="Z10" s="64">
        <f aca="true" t="shared" si="19" ref="Z10:Z73">W10/12*3</f>
        <v>579.5</v>
      </c>
      <c r="AA10" s="64">
        <f aca="true" t="shared" si="20" ref="AA10:AA73">W10-X10-Y10-Z10</f>
        <v>579.5</v>
      </c>
      <c r="AB10" s="64">
        <f>'Всего с 01.01.22'!L11</f>
        <v>0</v>
      </c>
      <c r="AC10" s="64">
        <f aca="true" t="shared" si="21" ref="AC10:AC73">AB10/12*3</f>
        <v>0</v>
      </c>
      <c r="AD10" s="64">
        <f aca="true" t="shared" si="22" ref="AD10:AD73">AB10/12*3</f>
        <v>0</v>
      </c>
      <c r="AE10" s="64">
        <f aca="true" t="shared" si="23" ref="AE10:AE73">AB10/12*3</f>
        <v>0</v>
      </c>
      <c r="AF10" s="64">
        <f aca="true" t="shared" si="24" ref="AF10:AF73">AB10-AC10-AD10-AE10</f>
        <v>0</v>
      </c>
      <c r="AG10" s="64">
        <f>'Всего с 01.01.22'!M11</f>
        <v>1135</v>
      </c>
      <c r="AH10" s="64">
        <f aca="true" t="shared" si="25" ref="AH10:AH73">AG10/12*3</f>
        <v>283.75</v>
      </c>
      <c r="AI10" s="64">
        <f aca="true" t="shared" si="26" ref="AI10:AI73">AG10/12*3</f>
        <v>283.75</v>
      </c>
      <c r="AJ10" s="64">
        <f aca="true" t="shared" si="27" ref="AJ10:AJ73">AG10/12*3</f>
        <v>283.75</v>
      </c>
      <c r="AK10" s="64">
        <v>283</v>
      </c>
      <c r="AL10" s="64">
        <f>'Всего с 01.01.22'!N11</f>
        <v>0</v>
      </c>
      <c r="AM10" s="64">
        <f aca="true" t="shared" si="28" ref="AM10:AM73">AL10/12*3</f>
        <v>0</v>
      </c>
      <c r="AN10" s="64">
        <f aca="true" t="shared" si="29" ref="AN10:AN73">AL10/12*3</f>
        <v>0</v>
      </c>
      <c r="AO10" s="64">
        <f aca="true" t="shared" si="30" ref="AO10:AO73">AL10/12*3</f>
        <v>0</v>
      </c>
      <c r="AP10" s="64">
        <f aca="true" t="shared" si="31" ref="AP10:AP73">AL10/12*3</f>
        <v>0</v>
      </c>
      <c r="AQ10" s="64">
        <f aca="true" t="shared" si="32" ref="AQ10:AQ73">AV10+CJ10+CT10+CY10</f>
        <v>153800451.5</v>
      </c>
      <c r="AR10" s="64">
        <f aca="true" t="shared" si="33" ref="AR10:AR73">AW10+CK10+CU10+CZ10</f>
        <v>38450112.875</v>
      </c>
      <c r="AS10" s="64">
        <f aca="true" t="shared" si="34" ref="AS10:AS73">AX10+CL10+CV10+DA10</f>
        <v>38450112.875</v>
      </c>
      <c r="AT10" s="64">
        <f aca="true" t="shared" si="35" ref="AT10:AT73">AY10+CM10+CW10+DB10</f>
        <v>38450112.875</v>
      </c>
      <c r="AU10" s="64">
        <f aca="true" t="shared" si="36" ref="AU10:AU73">AZ10+CN10+CX10+DC10</f>
        <v>38450112.875</v>
      </c>
      <c r="AV10" s="64">
        <f aca="true" t="shared" si="37" ref="AV10:AV73">BA10+BF10+BK10+BP10+BU10+CE10</f>
        <v>91660873.5</v>
      </c>
      <c r="AW10" s="64">
        <f aca="true" t="shared" si="38" ref="AW10:AW73">BB10+BG10+BL10+BQ10+BV10+CF10</f>
        <v>22915218.375</v>
      </c>
      <c r="AX10" s="64">
        <f aca="true" t="shared" si="39" ref="AX10:AX73">BC10+BH10+BM10+BR10+BW10+CG10</f>
        <v>22915218.375</v>
      </c>
      <c r="AY10" s="64">
        <f aca="true" t="shared" si="40" ref="AY10:AY73">BD10+BI10+BN10+BS10+BX10+CH10</f>
        <v>22915218.375</v>
      </c>
      <c r="AZ10" s="64">
        <f aca="true" t="shared" si="41" ref="AZ10:AZ73">BE10+BJ10+BO10+BT10+BY10+CI10</f>
        <v>22915218.375</v>
      </c>
      <c r="BA10" s="64">
        <f>'Всего с 01.01.22'!Q11</f>
        <v>64134911</v>
      </c>
      <c r="BB10" s="64">
        <f t="shared" si="0"/>
        <v>16033727.75</v>
      </c>
      <c r="BC10" s="64">
        <f aca="true" t="shared" si="42" ref="BC10:BC73">BA10/12*3</f>
        <v>16033727.75</v>
      </c>
      <c r="BD10" s="64">
        <f aca="true" t="shared" si="43" ref="BD10:BD73">BA10/12*3</f>
        <v>16033727.75</v>
      </c>
      <c r="BE10" s="64">
        <f aca="true" t="shared" si="44" ref="BE10:BE73">BA10-BB10-BC10-BD10</f>
        <v>16033727.75</v>
      </c>
      <c r="BF10" s="64">
        <f>'Всего с 01.01.22'!R11</f>
        <v>6858455.5</v>
      </c>
      <c r="BG10" s="64">
        <f aca="true" t="shared" si="45" ref="BG10:BG73">BF10/12*3</f>
        <v>1714613.875</v>
      </c>
      <c r="BH10" s="64">
        <f aca="true" t="shared" si="46" ref="BH10:BH73">BF10/12*3</f>
        <v>1714613.875</v>
      </c>
      <c r="BI10" s="64">
        <f aca="true" t="shared" si="47" ref="BI10:BI73">BF10/12*3</f>
        <v>1714613.875</v>
      </c>
      <c r="BJ10" s="64">
        <f aca="true" t="shared" si="48" ref="BJ10:BJ73">BF10-BG10-BH10-BI10</f>
        <v>1714613.875</v>
      </c>
      <c r="BK10" s="64">
        <f>'Всего с 01.01.22'!S11</f>
        <v>901397</v>
      </c>
      <c r="BL10" s="64">
        <f aca="true" t="shared" si="49" ref="BL10:BL73">BK10/12*3</f>
        <v>225349.25</v>
      </c>
      <c r="BM10" s="64">
        <f aca="true" t="shared" si="50" ref="BM10:BM73">BK10/12*3</f>
        <v>225349.25</v>
      </c>
      <c r="BN10" s="64">
        <f aca="true" t="shared" si="51" ref="BN10:BN73">BK10/12*3</f>
        <v>225349.25</v>
      </c>
      <c r="BO10" s="64">
        <f aca="true" t="shared" si="52" ref="BO10:BO73">BK10-BL10-BM10-BN10</f>
        <v>225349.25</v>
      </c>
      <c r="BP10" s="64">
        <f>'Всего с 01.01.22'!T11</f>
        <v>827743</v>
      </c>
      <c r="BQ10" s="64">
        <f aca="true" t="shared" si="53" ref="BQ10:BQ73">BP10/12*3</f>
        <v>206935.75</v>
      </c>
      <c r="BR10" s="64">
        <f aca="true" t="shared" si="54" ref="BR10:BR73">BP10/12*3</f>
        <v>206935.75</v>
      </c>
      <c r="BS10" s="64">
        <f aca="true" t="shared" si="55" ref="BS10:BS73">BP10/12*3</f>
        <v>206935.75</v>
      </c>
      <c r="BT10" s="64">
        <f aca="true" t="shared" si="56" ref="BT10:BT73">BP10-BQ10-BR10-BS10</f>
        <v>206935.75</v>
      </c>
      <c r="BU10" s="64">
        <f>'Всего с 01.01.22'!U11</f>
        <v>9719167</v>
      </c>
      <c r="BV10" s="64">
        <f aca="true" t="shared" si="57" ref="BV10:BV73">BU10/12*3</f>
        <v>2429791.75</v>
      </c>
      <c r="BW10" s="64">
        <f aca="true" t="shared" si="58" ref="BW10:BW73">BU10/12*3</f>
        <v>2429791.75</v>
      </c>
      <c r="BX10" s="64">
        <f aca="true" t="shared" si="59" ref="BX10:BX73">BU10/12*3</f>
        <v>2429791.75</v>
      </c>
      <c r="BY10" s="64">
        <f aca="true" t="shared" si="60" ref="BY10:BY73">BU10-BV10-BW10-BX10</f>
        <v>2429791.75</v>
      </c>
      <c r="BZ10" s="64">
        <f>'Всего с 01.01.22'!V11</f>
        <v>8701600</v>
      </c>
      <c r="CA10" s="64">
        <f aca="true" t="shared" si="61" ref="CA10:CA73">BZ10/12*3</f>
        <v>2175400</v>
      </c>
      <c r="CB10" s="64">
        <f aca="true" t="shared" si="62" ref="CB10:CB73">BZ10/12*3</f>
        <v>2175400</v>
      </c>
      <c r="CC10" s="64">
        <f aca="true" t="shared" si="63" ref="CC10:CC73">BZ10/12*3</f>
        <v>2175400</v>
      </c>
      <c r="CD10" s="64">
        <f aca="true" t="shared" si="64" ref="CD10:CD73">BZ10-CA10-CB10-CC10</f>
        <v>2175400</v>
      </c>
      <c r="CE10" s="64">
        <f>'Всего с 01.01.22'!W11</f>
        <v>9219200</v>
      </c>
      <c r="CF10" s="64">
        <f aca="true" t="shared" si="65" ref="CF10:CF73">CE10/12*3</f>
        <v>2304800</v>
      </c>
      <c r="CG10" s="64">
        <f aca="true" t="shared" si="66" ref="CG10:CG73">CE10/12*3</f>
        <v>2304800</v>
      </c>
      <c r="CH10" s="64">
        <f aca="true" t="shared" si="67" ref="CH10:CH73">CE10/12*3</f>
        <v>2304800</v>
      </c>
      <c r="CI10" s="64">
        <f aca="true" t="shared" si="68" ref="CI10:CI73">CE10-CF10-CG10-CH10</f>
        <v>2304800</v>
      </c>
      <c r="CJ10" s="64">
        <f>'Всего с 01.01.22'!X11</f>
        <v>49764827</v>
      </c>
      <c r="CK10" s="64">
        <f aca="true" t="shared" si="69" ref="CK10:CK73">CJ10/12*3</f>
        <v>12441206.75</v>
      </c>
      <c r="CL10" s="64">
        <f aca="true" t="shared" si="70" ref="CL10:CL73">CJ10/12*3</f>
        <v>12441206.75</v>
      </c>
      <c r="CM10" s="64">
        <f aca="true" t="shared" si="71" ref="CM10:CM73">CJ10/12*3</f>
        <v>12441206.75</v>
      </c>
      <c r="CN10" s="64">
        <f aca="true" t="shared" si="72" ref="CN10:CN73">CJ10-CK10-CL10-CM10</f>
        <v>12441206.75</v>
      </c>
      <c r="CO10" s="64">
        <f>'Всего с 01.01.22'!Y11</f>
        <v>0</v>
      </c>
      <c r="CP10" s="64">
        <f aca="true" t="shared" si="73" ref="CP10:CP73">CO10/12*3</f>
        <v>0</v>
      </c>
      <c r="CQ10" s="64">
        <f aca="true" t="shared" si="74" ref="CQ10:CQ73">CO10/12*3</f>
        <v>0</v>
      </c>
      <c r="CR10" s="64">
        <f aca="true" t="shared" si="75" ref="CR10:CR73">CO10/12*3</f>
        <v>0</v>
      </c>
      <c r="CS10" s="64">
        <f aca="true" t="shared" si="76" ref="CS10:CS73">CO10-CP10-CQ10-CR10</f>
        <v>0</v>
      </c>
      <c r="CT10" s="64">
        <f>'Всего с 01.01.22'!Z11</f>
        <v>12374751</v>
      </c>
      <c r="CU10" s="64">
        <f aca="true" t="shared" si="77" ref="CU10:CU73">CT10/12*3</f>
        <v>3093687.75</v>
      </c>
      <c r="CV10" s="64">
        <f aca="true" t="shared" si="78" ref="CV10:CV73">CT10/12*3</f>
        <v>3093687.75</v>
      </c>
      <c r="CW10" s="64">
        <f aca="true" t="shared" si="79" ref="CW10:CW73">CT10/12*3</f>
        <v>3093687.75</v>
      </c>
      <c r="CX10" s="64">
        <f aca="true" t="shared" si="80" ref="CX10:CX73">CT10-CU10-CV10-CW10</f>
        <v>3093687.75</v>
      </c>
      <c r="CY10" s="64">
        <f>'Всего с 01.01.22'!AA11</f>
        <v>0</v>
      </c>
      <c r="CZ10" s="64">
        <f aca="true" t="shared" si="81" ref="CZ10:CZ73">CY10/12*3</f>
        <v>0</v>
      </c>
      <c r="DA10" s="64">
        <f aca="true" t="shared" si="82" ref="DA10:DA73">CY10/12*3</f>
        <v>0</v>
      </c>
      <c r="DB10" s="64">
        <f aca="true" t="shared" si="83" ref="DB10:DB73">CY10/12*3</f>
        <v>0</v>
      </c>
      <c r="DC10" s="64">
        <f aca="true" t="shared" si="84" ref="DC10:DC73">CY10-CZ10-DA10-DB10</f>
        <v>0</v>
      </c>
    </row>
    <row r="11" spans="1:107" ht="15">
      <c r="A11" s="16">
        <v>3</v>
      </c>
      <c r="B11" s="11" t="s">
        <v>29</v>
      </c>
      <c r="C11" s="64">
        <f>'Всего с 01.01.22'!D12</f>
        <v>85214</v>
      </c>
      <c r="D11" s="64">
        <f t="shared" si="1"/>
        <v>21303.5</v>
      </c>
      <c r="E11" s="64">
        <f t="shared" si="2"/>
        <v>21303.5</v>
      </c>
      <c r="F11" s="64">
        <f t="shared" si="3"/>
        <v>21303.5</v>
      </c>
      <c r="G11" s="64">
        <f t="shared" si="4"/>
        <v>21303.5</v>
      </c>
      <c r="H11" s="64">
        <f>'Всего с 01.01.22'!F12</f>
        <v>15438</v>
      </c>
      <c r="I11" s="64">
        <f t="shared" si="5"/>
        <v>3859.5</v>
      </c>
      <c r="J11" s="64">
        <f t="shared" si="6"/>
        <v>3859.5</v>
      </c>
      <c r="K11" s="64">
        <f t="shared" si="7"/>
        <v>3859.5</v>
      </c>
      <c r="L11" s="64">
        <f t="shared" si="8"/>
        <v>3859.5</v>
      </c>
      <c r="M11" s="64">
        <f>'Всего с 01.01.22'!G12</f>
        <v>51500</v>
      </c>
      <c r="N11" s="64">
        <f t="shared" si="9"/>
        <v>12875</v>
      </c>
      <c r="O11" s="64">
        <f t="shared" si="10"/>
        <v>12875</v>
      </c>
      <c r="P11" s="64">
        <f t="shared" si="11"/>
        <v>12875</v>
      </c>
      <c r="Q11" s="64">
        <f t="shared" si="12"/>
        <v>12875</v>
      </c>
      <c r="R11" s="64">
        <f>'Всего с 01.01.22'!H12</f>
        <v>0</v>
      </c>
      <c r="S11" s="64">
        <f t="shared" si="13"/>
        <v>0</v>
      </c>
      <c r="T11" s="64">
        <f t="shared" si="14"/>
        <v>0</v>
      </c>
      <c r="U11" s="64">
        <f t="shared" si="15"/>
        <v>0</v>
      </c>
      <c r="V11" s="64">
        <f t="shared" si="16"/>
        <v>0</v>
      </c>
      <c r="W11" s="64">
        <f>'Всего с 01.01.22'!K12</f>
        <v>3050</v>
      </c>
      <c r="X11" s="64">
        <f t="shared" si="17"/>
        <v>762.5</v>
      </c>
      <c r="Y11" s="64">
        <f t="shared" si="18"/>
        <v>762.5</v>
      </c>
      <c r="Z11" s="64">
        <f t="shared" si="19"/>
        <v>762.5</v>
      </c>
      <c r="AA11" s="64">
        <f t="shared" si="20"/>
        <v>762.5</v>
      </c>
      <c r="AB11" s="64">
        <f>'Всего с 01.01.22'!L12</f>
        <v>0</v>
      </c>
      <c r="AC11" s="64">
        <f t="shared" si="21"/>
        <v>0</v>
      </c>
      <c r="AD11" s="64">
        <f t="shared" si="22"/>
        <v>0</v>
      </c>
      <c r="AE11" s="64">
        <f t="shared" si="23"/>
        <v>0</v>
      </c>
      <c r="AF11" s="64">
        <f t="shared" si="24"/>
        <v>0</v>
      </c>
      <c r="AG11" s="64">
        <f>'Всего с 01.01.22'!M12</f>
        <v>2193</v>
      </c>
      <c r="AH11" s="64">
        <f t="shared" si="25"/>
        <v>548.25</v>
      </c>
      <c r="AI11" s="64">
        <f t="shared" si="26"/>
        <v>548.25</v>
      </c>
      <c r="AJ11" s="64">
        <f t="shared" si="27"/>
        <v>548.25</v>
      </c>
      <c r="AK11" s="64">
        <v>549</v>
      </c>
      <c r="AL11" s="64">
        <f>'Всего с 01.01.22'!N12</f>
        <v>0</v>
      </c>
      <c r="AM11" s="64">
        <f t="shared" si="28"/>
        <v>0</v>
      </c>
      <c r="AN11" s="64">
        <f t="shared" si="29"/>
        <v>0</v>
      </c>
      <c r="AO11" s="64">
        <f t="shared" si="30"/>
        <v>0</v>
      </c>
      <c r="AP11" s="64">
        <f t="shared" si="31"/>
        <v>0</v>
      </c>
      <c r="AQ11" s="64">
        <f t="shared" si="32"/>
        <v>196889654.7</v>
      </c>
      <c r="AR11" s="64">
        <f t="shared" si="33"/>
        <v>49222413.675</v>
      </c>
      <c r="AS11" s="64">
        <f t="shared" si="34"/>
        <v>49222413.675</v>
      </c>
      <c r="AT11" s="64">
        <f t="shared" si="35"/>
        <v>49222413.675</v>
      </c>
      <c r="AU11" s="64">
        <f t="shared" si="36"/>
        <v>49222413.675</v>
      </c>
      <c r="AV11" s="64">
        <f t="shared" si="37"/>
        <v>115519624.7</v>
      </c>
      <c r="AW11" s="64">
        <f t="shared" si="38"/>
        <v>28879906.175</v>
      </c>
      <c r="AX11" s="64">
        <f t="shared" si="39"/>
        <v>28879906.175</v>
      </c>
      <c r="AY11" s="64">
        <f t="shared" si="40"/>
        <v>28879906.175</v>
      </c>
      <c r="AZ11" s="64">
        <f t="shared" si="41"/>
        <v>28879906.175</v>
      </c>
      <c r="BA11" s="64">
        <f>'Всего с 01.01.22'!Q12</f>
        <v>90981203</v>
      </c>
      <c r="BB11" s="64">
        <f t="shared" si="0"/>
        <v>22745300.75</v>
      </c>
      <c r="BC11" s="64">
        <f t="shared" si="42"/>
        <v>22745300.75</v>
      </c>
      <c r="BD11" s="64">
        <f t="shared" si="43"/>
        <v>22745300.75</v>
      </c>
      <c r="BE11" s="64">
        <f t="shared" si="44"/>
        <v>22745300.75</v>
      </c>
      <c r="BF11" s="64">
        <f>'Всего с 01.01.22'!R12</f>
        <v>10167740.700000001</v>
      </c>
      <c r="BG11" s="64">
        <f t="shared" si="45"/>
        <v>2541935.1750000003</v>
      </c>
      <c r="BH11" s="64">
        <f t="shared" si="46"/>
        <v>2541935.1750000003</v>
      </c>
      <c r="BI11" s="64">
        <f t="shared" si="47"/>
        <v>2541935.1750000003</v>
      </c>
      <c r="BJ11" s="64">
        <f t="shared" si="48"/>
        <v>2541935.1749999993</v>
      </c>
      <c r="BK11" s="64">
        <f>'Всего с 01.01.22'!S12</f>
        <v>2249583</v>
      </c>
      <c r="BL11" s="64">
        <f t="shared" si="49"/>
        <v>562395.75</v>
      </c>
      <c r="BM11" s="64">
        <f t="shared" si="50"/>
        <v>562395.75</v>
      </c>
      <c r="BN11" s="64">
        <f t="shared" si="51"/>
        <v>562395.75</v>
      </c>
      <c r="BO11" s="64">
        <f t="shared" si="52"/>
        <v>562395.75</v>
      </c>
      <c r="BP11" s="64">
        <f>'Всего с 01.01.22'!T12</f>
        <v>1102850</v>
      </c>
      <c r="BQ11" s="64">
        <f t="shared" si="53"/>
        <v>275712.5</v>
      </c>
      <c r="BR11" s="64">
        <f t="shared" si="54"/>
        <v>275712.5</v>
      </c>
      <c r="BS11" s="64">
        <f t="shared" si="55"/>
        <v>275712.5</v>
      </c>
      <c r="BT11" s="64">
        <f t="shared" si="56"/>
        <v>275712.5</v>
      </c>
      <c r="BU11" s="64">
        <f>'Всего с 01.01.22'!U12</f>
        <v>11018248</v>
      </c>
      <c r="BV11" s="64">
        <f t="shared" si="57"/>
        <v>2754562</v>
      </c>
      <c r="BW11" s="64">
        <f t="shared" si="58"/>
        <v>2754562</v>
      </c>
      <c r="BX11" s="64">
        <f t="shared" si="59"/>
        <v>2754562</v>
      </c>
      <c r="BY11" s="64">
        <f t="shared" si="60"/>
        <v>2754562</v>
      </c>
      <c r="BZ11" s="64">
        <f>'Всего с 01.01.22'!V12</f>
        <v>15662700</v>
      </c>
      <c r="CA11" s="64">
        <f t="shared" si="61"/>
        <v>3915675</v>
      </c>
      <c r="CB11" s="64">
        <f t="shared" si="62"/>
        <v>3915675</v>
      </c>
      <c r="CC11" s="64">
        <f t="shared" si="63"/>
        <v>3915675</v>
      </c>
      <c r="CD11" s="64">
        <f t="shared" si="64"/>
        <v>3915675</v>
      </c>
      <c r="CE11" s="64">
        <f>'Всего с 01.01.22'!W12</f>
        <v>0</v>
      </c>
      <c r="CF11" s="64">
        <f t="shared" si="65"/>
        <v>0</v>
      </c>
      <c r="CG11" s="64">
        <f t="shared" si="66"/>
        <v>0</v>
      </c>
      <c r="CH11" s="64">
        <f t="shared" si="67"/>
        <v>0</v>
      </c>
      <c r="CI11" s="64">
        <f t="shared" si="68"/>
        <v>0</v>
      </c>
      <c r="CJ11" s="64">
        <f>'Всего с 01.01.22'!X12</f>
        <v>57570791</v>
      </c>
      <c r="CK11" s="64">
        <f t="shared" si="69"/>
        <v>14392697.75</v>
      </c>
      <c r="CL11" s="64">
        <f t="shared" si="70"/>
        <v>14392697.75</v>
      </c>
      <c r="CM11" s="64">
        <f t="shared" si="71"/>
        <v>14392697.75</v>
      </c>
      <c r="CN11" s="64">
        <f t="shared" si="72"/>
        <v>14392697.75</v>
      </c>
      <c r="CO11" s="64">
        <f>'Всего с 01.01.22'!Y12</f>
        <v>0</v>
      </c>
      <c r="CP11" s="64">
        <f t="shared" si="73"/>
        <v>0</v>
      </c>
      <c r="CQ11" s="64">
        <f t="shared" si="74"/>
        <v>0</v>
      </c>
      <c r="CR11" s="64">
        <f t="shared" si="75"/>
        <v>0</v>
      </c>
      <c r="CS11" s="64">
        <f t="shared" si="76"/>
        <v>0</v>
      </c>
      <c r="CT11" s="64">
        <f>'Всего с 01.01.22'!Z12</f>
        <v>23799239</v>
      </c>
      <c r="CU11" s="64">
        <f t="shared" si="77"/>
        <v>5949809.75</v>
      </c>
      <c r="CV11" s="64">
        <f t="shared" si="78"/>
        <v>5949809.75</v>
      </c>
      <c r="CW11" s="64">
        <f t="shared" si="79"/>
        <v>5949809.75</v>
      </c>
      <c r="CX11" s="64">
        <f t="shared" si="80"/>
        <v>5949809.75</v>
      </c>
      <c r="CY11" s="64">
        <f>'Всего с 01.01.22'!AA12</f>
        <v>0</v>
      </c>
      <c r="CZ11" s="64">
        <f t="shared" si="81"/>
        <v>0</v>
      </c>
      <c r="DA11" s="64">
        <f t="shared" si="82"/>
        <v>0</v>
      </c>
      <c r="DB11" s="64">
        <f t="shared" si="83"/>
        <v>0</v>
      </c>
      <c r="DC11" s="64">
        <f t="shared" si="84"/>
        <v>0</v>
      </c>
    </row>
    <row r="12" spans="1:107" ht="15">
      <c r="A12" s="16">
        <v>4</v>
      </c>
      <c r="B12" s="11" t="s">
        <v>31</v>
      </c>
      <c r="C12" s="64">
        <f>'Всего с 01.01.22'!D13</f>
        <v>52381</v>
      </c>
      <c r="D12" s="64">
        <f t="shared" si="1"/>
        <v>13095.25</v>
      </c>
      <c r="E12" s="64">
        <f t="shared" si="2"/>
        <v>13095.25</v>
      </c>
      <c r="F12" s="64">
        <f t="shared" si="3"/>
        <v>13095.25</v>
      </c>
      <c r="G12" s="64">
        <f t="shared" si="4"/>
        <v>13095.25</v>
      </c>
      <c r="H12" s="64">
        <f>'Всего с 01.01.22'!F13</f>
        <v>11500</v>
      </c>
      <c r="I12" s="64">
        <f t="shared" si="5"/>
        <v>2875</v>
      </c>
      <c r="J12" s="64">
        <f t="shared" si="6"/>
        <v>2875</v>
      </c>
      <c r="K12" s="64">
        <f t="shared" si="7"/>
        <v>2875</v>
      </c>
      <c r="L12" s="64">
        <f t="shared" si="8"/>
        <v>2875</v>
      </c>
      <c r="M12" s="64">
        <f>'Всего с 01.01.22'!G13</f>
        <v>29980</v>
      </c>
      <c r="N12" s="64">
        <f t="shared" si="9"/>
        <v>7495</v>
      </c>
      <c r="O12" s="64">
        <f t="shared" si="10"/>
        <v>7495</v>
      </c>
      <c r="P12" s="64">
        <f t="shared" si="11"/>
        <v>7495</v>
      </c>
      <c r="Q12" s="64">
        <f t="shared" si="12"/>
        <v>7495</v>
      </c>
      <c r="R12" s="64">
        <f>'Всего с 01.01.22'!H13</f>
        <v>0</v>
      </c>
      <c r="S12" s="64">
        <f t="shared" si="13"/>
        <v>0</v>
      </c>
      <c r="T12" s="64">
        <f t="shared" si="14"/>
        <v>0</v>
      </c>
      <c r="U12" s="64">
        <f t="shared" si="15"/>
        <v>0</v>
      </c>
      <c r="V12" s="64">
        <f t="shared" si="16"/>
        <v>0</v>
      </c>
      <c r="W12" s="64">
        <f>'Всего с 01.01.22'!K13</f>
        <v>1211</v>
      </c>
      <c r="X12" s="64">
        <f t="shared" si="17"/>
        <v>302.75</v>
      </c>
      <c r="Y12" s="64">
        <f t="shared" si="18"/>
        <v>302.75</v>
      </c>
      <c r="Z12" s="64">
        <f t="shared" si="19"/>
        <v>302.75</v>
      </c>
      <c r="AA12" s="64">
        <f t="shared" si="20"/>
        <v>302.75</v>
      </c>
      <c r="AB12" s="64">
        <f>'Всего с 01.01.22'!L13</f>
        <v>0</v>
      </c>
      <c r="AC12" s="64">
        <f t="shared" si="21"/>
        <v>0</v>
      </c>
      <c r="AD12" s="64">
        <f t="shared" si="22"/>
        <v>0</v>
      </c>
      <c r="AE12" s="64">
        <f t="shared" si="23"/>
        <v>0</v>
      </c>
      <c r="AF12" s="64">
        <f t="shared" si="24"/>
        <v>0</v>
      </c>
      <c r="AG12" s="64">
        <f>'Всего с 01.01.22'!M13</f>
        <v>1337</v>
      </c>
      <c r="AH12" s="64">
        <f t="shared" si="25"/>
        <v>334.25</v>
      </c>
      <c r="AI12" s="64">
        <f t="shared" si="26"/>
        <v>334.25</v>
      </c>
      <c r="AJ12" s="64">
        <f t="shared" si="27"/>
        <v>334.25</v>
      </c>
      <c r="AK12" s="64">
        <v>335</v>
      </c>
      <c r="AL12" s="64">
        <f>'Всего с 01.01.22'!N13</f>
        <v>0</v>
      </c>
      <c r="AM12" s="64">
        <f t="shared" si="28"/>
        <v>0</v>
      </c>
      <c r="AN12" s="64">
        <f t="shared" si="29"/>
        <v>0</v>
      </c>
      <c r="AO12" s="64">
        <f t="shared" si="30"/>
        <v>0</v>
      </c>
      <c r="AP12" s="64">
        <f t="shared" si="31"/>
        <v>0</v>
      </c>
      <c r="AQ12" s="64">
        <f t="shared" si="32"/>
        <v>111288258.5</v>
      </c>
      <c r="AR12" s="64">
        <f t="shared" si="33"/>
        <v>27822064.625</v>
      </c>
      <c r="AS12" s="64">
        <f t="shared" si="34"/>
        <v>27822064.625</v>
      </c>
      <c r="AT12" s="64">
        <f t="shared" si="35"/>
        <v>27822064.625</v>
      </c>
      <c r="AU12" s="64">
        <f t="shared" si="36"/>
        <v>27822064.625</v>
      </c>
      <c r="AV12" s="64">
        <f t="shared" si="37"/>
        <v>75741238.5</v>
      </c>
      <c r="AW12" s="64">
        <f t="shared" si="38"/>
        <v>18935309.625</v>
      </c>
      <c r="AX12" s="64">
        <f t="shared" si="39"/>
        <v>18935309.625</v>
      </c>
      <c r="AY12" s="64">
        <f t="shared" si="40"/>
        <v>18935309.625</v>
      </c>
      <c r="AZ12" s="64">
        <f t="shared" si="41"/>
        <v>18935309.625</v>
      </c>
      <c r="BA12" s="64">
        <f>'Всего с 01.01.22'!Q13</f>
        <v>58997134</v>
      </c>
      <c r="BB12" s="64">
        <f t="shared" si="0"/>
        <v>14749283.5</v>
      </c>
      <c r="BC12" s="64">
        <f t="shared" si="42"/>
        <v>14749283.5</v>
      </c>
      <c r="BD12" s="64">
        <f t="shared" si="43"/>
        <v>14749283.5</v>
      </c>
      <c r="BE12" s="64">
        <f t="shared" si="44"/>
        <v>14749283.5</v>
      </c>
      <c r="BF12" s="64">
        <f>'Всего с 01.01.22'!R13</f>
        <v>6379210.5</v>
      </c>
      <c r="BG12" s="64">
        <f t="shared" si="45"/>
        <v>1594802.625</v>
      </c>
      <c r="BH12" s="64">
        <f t="shared" si="46"/>
        <v>1594802.625</v>
      </c>
      <c r="BI12" s="64">
        <f t="shared" si="47"/>
        <v>1594802.625</v>
      </c>
      <c r="BJ12" s="64">
        <f t="shared" si="48"/>
        <v>1594802.625</v>
      </c>
      <c r="BK12" s="64">
        <f>'Всего с 01.01.22'!S13</f>
        <v>1296344</v>
      </c>
      <c r="BL12" s="64">
        <f t="shared" si="49"/>
        <v>324086</v>
      </c>
      <c r="BM12" s="64">
        <f t="shared" si="50"/>
        <v>324086</v>
      </c>
      <c r="BN12" s="64">
        <f t="shared" si="51"/>
        <v>324086</v>
      </c>
      <c r="BO12" s="64">
        <f t="shared" si="52"/>
        <v>324086</v>
      </c>
      <c r="BP12" s="64">
        <f>'Всего с 01.01.22'!T13</f>
        <v>769740</v>
      </c>
      <c r="BQ12" s="64">
        <f t="shared" si="53"/>
        <v>192435</v>
      </c>
      <c r="BR12" s="64">
        <f t="shared" si="54"/>
        <v>192435</v>
      </c>
      <c r="BS12" s="64">
        <f t="shared" si="55"/>
        <v>192435</v>
      </c>
      <c r="BT12" s="64">
        <f t="shared" si="56"/>
        <v>192435</v>
      </c>
      <c r="BU12" s="64">
        <f>'Всего с 01.01.22'!U13</f>
        <v>8298810</v>
      </c>
      <c r="BV12" s="64">
        <f t="shared" si="57"/>
        <v>2074702.5</v>
      </c>
      <c r="BW12" s="64">
        <f t="shared" si="58"/>
        <v>2074702.5</v>
      </c>
      <c r="BX12" s="64">
        <f t="shared" si="59"/>
        <v>2074702.5</v>
      </c>
      <c r="BY12" s="64">
        <f t="shared" si="60"/>
        <v>2074702.5</v>
      </c>
      <c r="BZ12" s="64">
        <f>'Всего с 01.01.22'!V13</f>
        <v>8701600</v>
      </c>
      <c r="CA12" s="64">
        <f t="shared" si="61"/>
        <v>2175400</v>
      </c>
      <c r="CB12" s="64">
        <f t="shared" si="62"/>
        <v>2175400</v>
      </c>
      <c r="CC12" s="64">
        <f t="shared" si="63"/>
        <v>2175400</v>
      </c>
      <c r="CD12" s="64">
        <f t="shared" si="64"/>
        <v>2175400</v>
      </c>
      <c r="CE12" s="64">
        <f>'Всего с 01.01.22'!W13</f>
        <v>0</v>
      </c>
      <c r="CF12" s="64">
        <f t="shared" si="65"/>
        <v>0</v>
      </c>
      <c r="CG12" s="64">
        <f t="shared" si="66"/>
        <v>0</v>
      </c>
      <c r="CH12" s="64">
        <f t="shared" si="67"/>
        <v>0</v>
      </c>
      <c r="CI12" s="64">
        <f t="shared" si="68"/>
        <v>0</v>
      </c>
      <c r="CJ12" s="64">
        <f>'Всего с 01.01.22'!X13</f>
        <v>21687532</v>
      </c>
      <c r="CK12" s="64">
        <f t="shared" si="69"/>
        <v>5421883</v>
      </c>
      <c r="CL12" s="64">
        <f t="shared" si="70"/>
        <v>5421883</v>
      </c>
      <c r="CM12" s="64">
        <f t="shared" si="71"/>
        <v>5421883</v>
      </c>
      <c r="CN12" s="64">
        <f t="shared" si="72"/>
        <v>5421883</v>
      </c>
      <c r="CO12" s="64">
        <f>'Всего с 01.01.22'!Y13</f>
        <v>0</v>
      </c>
      <c r="CP12" s="64">
        <f t="shared" si="73"/>
        <v>0</v>
      </c>
      <c r="CQ12" s="64">
        <f t="shared" si="74"/>
        <v>0</v>
      </c>
      <c r="CR12" s="64">
        <f t="shared" si="75"/>
        <v>0</v>
      </c>
      <c r="CS12" s="64">
        <f t="shared" si="76"/>
        <v>0</v>
      </c>
      <c r="CT12" s="64">
        <f>'Всего с 01.01.22'!Z13</f>
        <v>13859488</v>
      </c>
      <c r="CU12" s="64">
        <f t="shared" si="77"/>
        <v>3464872</v>
      </c>
      <c r="CV12" s="64">
        <f t="shared" si="78"/>
        <v>3464872</v>
      </c>
      <c r="CW12" s="64">
        <f t="shared" si="79"/>
        <v>3464872</v>
      </c>
      <c r="CX12" s="64">
        <f t="shared" si="80"/>
        <v>3464872</v>
      </c>
      <c r="CY12" s="64">
        <f>'Всего с 01.01.22'!AA13</f>
        <v>0</v>
      </c>
      <c r="CZ12" s="64">
        <f t="shared" si="81"/>
        <v>0</v>
      </c>
      <c r="DA12" s="64">
        <f t="shared" si="82"/>
        <v>0</v>
      </c>
      <c r="DB12" s="64">
        <f t="shared" si="83"/>
        <v>0</v>
      </c>
      <c r="DC12" s="64">
        <f t="shared" si="84"/>
        <v>0</v>
      </c>
    </row>
    <row r="13" spans="1:107" ht="15">
      <c r="A13" s="16">
        <v>5</v>
      </c>
      <c r="B13" s="11" t="s">
        <v>32</v>
      </c>
      <c r="C13" s="64">
        <f>'Всего с 01.01.22'!D14</f>
        <v>95088</v>
      </c>
      <c r="D13" s="64">
        <f t="shared" si="1"/>
        <v>23772</v>
      </c>
      <c r="E13" s="64">
        <f t="shared" si="2"/>
        <v>23772</v>
      </c>
      <c r="F13" s="64">
        <f t="shared" si="3"/>
        <v>23772</v>
      </c>
      <c r="G13" s="64">
        <f t="shared" si="4"/>
        <v>23772</v>
      </c>
      <c r="H13" s="64">
        <f>'Всего с 01.01.22'!F14</f>
        <v>18503</v>
      </c>
      <c r="I13" s="64">
        <f t="shared" si="5"/>
        <v>4625.75</v>
      </c>
      <c r="J13" s="64">
        <f t="shared" si="6"/>
        <v>4625.75</v>
      </c>
      <c r="K13" s="64">
        <f t="shared" si="7"/>
        <v>4625.75</v>
      </c>
      <c r="L13" s="64">
        <f t="shared" si="8"/>
        <v>4625.75</v>
      </c>
      <c r="M13" s="64">
        <f>'Всего с 01.01.22'!G14</f>
        <v>59848</v>
      </c>
      <c r="N13" s="64">
        <f t="shared" si="9"/>
        <v>14962</v>
      </c>
      <c r="O13" s="64">
        <f t="shared" si="10"/>
        <v>14962</v>
      </c>
      <c r="P13" s="64">
        <f t="shared" si="11"/>
        <v>14962</v>
      </c>
      <c r="Q13" s="64">
        <f t="shared" si="12"/>
        <v>14962</v>
      </c>
      <c r="R13" s="64">
        <f>'Всего с 01.01.22'!H14</f>
        <v>0</v>
      </c>
      <c r="S13" s="64">
        <f t="shared" si="13"/>
        <v>0</v>
      </c>
      <c r="T13" s="64">
        <f t="shared" si="14"/>
        <v>0</v>
      </c>
      <c r="U13" s="64">
        <f t="shared" si="15"/>
        <v>0</v>
      </c>
      <c r="V13" s="64">
        <f t="shared" si="16"/>
        <v>0</v>
      </c>
      <c r="W13" s="64">
        <f>'Всего с 01.01.22'!K14</f>
        <v>3742</v>
      </c>
      <c r="X13" s="64">
        <f t="shared" si="17"/>
        <v>935.5</v>
      </c>
      <c r="Y13" s="64">
        <f t="shared" si="18"/>
        <v>935.5</v>
      </c>
      <c r="Z13" s="64">
        <f t="shared" si="19"/>
        <v>935.5</v>
      </c>
      <c r="AA13" s="64">
        <f t="shared" si="20"/>
        <v>935.5</v>
      </c>
      <c r="AB13" s="64">
        <f>'Всего с 01.01.22'!L14</f>
        <v>0</v>
      </c>
      <c r="AC13" s="64">
        <f t="shared" si="21"/>
        <v>0</v>
      </c>
      <c r="AD13" s="64">
        <f t="shared" si="22"/>
        <v>0</v>
      </c>
      <c r="AE13" s="64">
        <f t="shared" si="23"/>
        <v>0</v>
      </c>
      <c r="AF13" s="64">
        <f t="shared" si="24"/>
        <v>0</v>
      </c>
      <c r="AG13" s="64">
        <f>'Всего с 01.01.22'!M14</f>
        <v>2341</v>
      </c>
      <c r="AH13" s="64">
        <f t="shared" si="25"/>
        <v>585.25</v>
      </c>
      <c r="AI13" s="64">
        <f t="shared" si="26"/>
        <v>585.25</v>
      </c>
      <c r="AJ13" s="64">
        <f t="shared" si="27"/>
        <v>585.25</v>
      </c>
      <c r="AK13" s="64">
        <v>586</v>
      </c>
      <c r="AL13" s="64">
        <f>'Всего с 01.01.22'!N14</f>
        <v>0</v>
      </c>
      <c r="AM13" s="64">
        <f t="shared" si="28"/>
        <v>0</v>
      </c>
      <c r="AN13" s="64">
        <f t="shared" si="29"/>
        <v>0</v>
      </c>
      <c r="AO13" s="64">
        <f t="shared" si="30"/>
        <v>0</v>
      </c>
      <c r="AP13" s="64">
        <f t="shared" si="31"/>
        <v>0</v>
      </c>
      <c r="AQ13" s="64">
        <f t="shared" si="32"/>
        <v>228884449.3</v>
      </c>
      <c r="AR13" s="64">
        <f t="shared" si="33"/>
        <v>57221112.325</v>
      </c>
      <c r="AS13" s="64">
        <f t="shared" si="34"/>
        <v>57221112.325</v>
      </c>
      <c r="AT13" s="64">
        <f t="shared" si="35"/>
        <v>57221112.325</v>
      </c>
      <c r="AU13" s="64">
        <f t="shared" si="36"/>
        <v>57221112.325</v>
      </c>
      <c r="AV13" s="64">
        <f t="shared" si="37"/>
        <v>127113433.3</v>
      </c>
      <c r="AW13" s="64">
        <f t="shared" si="38"/>
        <v>31778358.325</v>
      </c>
      <c r="AX13" s="64">
        <f t="shared" si="39"/>
        <v>31778358.325</v>
      </c>
      <c r="AY13" s="64">
        <f t="shared" si="40"/>
        <v>31778358.325</v>
      </c>
      <c r="AZ13" s="64">
        <f t="shared" si="41"/>
        <v>31778358.325</v>
      </c>
      <c r="BA13" s="64">
        <f>'Всего с 01.01.22'!Q14</f>
        <v>102229975</v>
      </c>
      <c r="BB13" s="64">
        <f t="shared" si="0"/>
        <v>25557493.75</v>
      </c>
      <c r="BC13" s="64">
        <f t="shared" si="42"/>
        <v>25557493.75</v>
      </c>
      <c r="BD13" s="64">
        <f t="shared" si="43"/>
        <v>25557493.75</v>
      </c>
      <c r="BE13" s="64">
        <f t="shared" si="44"/>
        <v>25557493.75</v>
      </c>
      <c r="BF13" s="64">
        <f>'Всего с 01.01.22'!R14</f>
        <v>8344246.3</v>
      </c>
      <c r="BG13" s="64">
        <f t="shared" si="45"/>
        <v>2086061.5749999997</v>
      </c>
      <c r="BH13" s="64">
        <f t="shared" si="46"/>
        <v>2086061.5749999997</v>
      </c>
      <c r="BI13" s="64">
        <f t="shared" si="47"/>
        <v>2086061.5749999997</v>
      </c>
      <c r="BJ13" s="64">
        <f t="shared" si="48"/>
        <v>2086061.5750000002</v>
      </c>
      <c r="BK13" s="64">
        <f>'Всего с 01.01.22'!S14</f>
        <v>2126362</v>
      </c>
      <c r="BL13" s="64">
        <f t="shared" si="49"/>
        <v>531590.5</v>
      </c>
      <c r="BM13" s="64">
        <f t="shared" si="50"/>
        <v>531590.5</v>
      </c>
      <c r="BN13" s="64">
        <f t="shared" si="51"/>
        <v>531590.5</v>
      </c>
      <c r="BO13" s="64">
        <f t="shared" si="52"/>
        <v>531590.5</v>
      </c>
      <c r="BP13" s="64">
        <f>'Всего с 01.01.22'!T14</f>
        <v>1207259</v>
      </c>
      <c r="BQ13" s="64">
        <f t="shared" si="53"/>
        <v>301814.75</v>
      </c>
      <c r="BR13" s="64">
        <f t="shared" si="54"/>
        <v>301814.75</v>
      </c>
      <c r="BS13" s="64">
        <f t="shared" si="55"/>
        <v>301814.75</v>
      </c>
      <c r="BT13" s="64">
        <f t="shared" si="56"/>
        <v>301814.75</v>
      </c>
      <c r="BU13" s="64">
        <f>'Всего с 01.01.22'!U14</f>
        <v>13205591</v>
      </c>
      <c r="BV13" s="64">
        <f t="shared" si="57"/>
        <v>3301397.75</v>
      </c>
      <c r="BW13" s="64">
        <f t="shared" si="58"/>
        <v>3301397.75</v>
      </c>
      <c r="BX13" s="64">
        <f t="shared" si="59"/>
        <v>3301397.75</v>
      </c>
      <c r="BY13" s="64">
        <f t="shared" si="60"/>
        <v>3301397.75</v>
      </c>
      <c r="BZ13" s="64">
        <f>'Всего с 01.01.22'!V14</f>
        <v>20666300</v>
      </c>
      <c r="CA13" s="64">
        <f t="shared" si="61"/>
        <v>5166575</v>
      </c>
      <c r="CB13" s="64">
        <f t="shared" si="62"/>
        <v>5166575</v>
      </c>
      <c r="CC13" s="64">
        <f t="shared" si="63"/>
        <v>5166575</v>
      </c>
      <c r="CD13" s="64">
        <f t="shared" si="64"/>
        <v>5166575</v>
      </c>
      <c r="CE13" s="64">
        <f>'Всего с 01.01.22'!W14</f>
        <v>0</v>
      </c>
      <c r="CF13" s="64">
        <f t="shared" si="65"/>
        <v>0</v>
      </c>
      <c r="CG13" s="64">
        <f t="shared" si="66"/>
        <v>0</v>
      </c>
      <c r="CH13" s="64">
        <f t="shared" si="67"/>
        <v>0</v>
      </c>
      <c r="CI13" s="64">
        <f t="shared" si="68"/>
        <v>0</v>
      </c>
      <c r="CJ13" s="64">
        <f>'Всего с 01.01.22'!X14</f>
        <v>75601889</v>
      </c>
      <c r="CK13" s="64">
        <f t="shared" si="69"/>
        <v>18900472.25</v>
      </c>
      <c r="CL13" s="64">
        <f t="shared" si="70"/>
        <v>18900472.25</v>
      </c>
      <c r="CM13" s="64">
        <f t="shared" si="71"/>
        <v>18900472.25</v>
      </c>
      <c r="CN13" s="64">
        <f t="shared" si="72"/>
        <v>18900472.25</v>
      </c>
      <c r="CO13" s="64">
        <f>'Всего с 01.01.22'!Y14</f>
        <v>0</v>
      </c>
      <c r="CP13" s="64">
        <f t="shared" si="73"/>
        <v>0</v>
      </c>
      <c r="CQ13" s="64">
        <f t="shared" si="74"/>
        <v>0</v>
      </c>
      <c r="CR13" s="64">
        <f t="shared" si="75"/>
        <v>0</v>
      </c>
      <c r="CS13" s="64">
        <f t="shared" si="76"/>
        <v>0</v>
      </c>
      <c r="CT13" s="64">
        <f>'Всего с 01.01.22'!Z14</f>
        <v>26169127</v>
      </c>
      <c r="CU13" s="64">
        <f t="shared" si="77"/>
        <v>6542281.75</v>
      </c>
      <c r="CV13" s="64">
        <f t="shared" si="78"/>
        <v>6542281.75</v>
      </c>
      <c r="CW13" s="64">
        <f t="shared" si="79"/>
        <v>6542281.75</v>
      </c>
      <c r="CX13" s="64">
        <f t="shared" si="80"/>
        <v>6542281.75</v>
      </c>
      <c r="CY13" s="64">
        <f>'Всего с 01.01.22'!AA14</f>
        <v>0</v>
      </c>
      <c r="CZ13" s="64">
        <f t="shared" si="81"/>
        <v>0</v>
      </c>
      <c r="DA13" s="64">
        <f t="shared" si="82"/>
        <v>0</v>
      </c>
      <c r="DB13" s="64">
        <f t="shared" si="83"/>
        <v>0</v>
      </c>
      <c r="DC13" s="64">
        <f t="shared" si="84"/>
        <v>0</v>
      </c>
    </row>
    <row r="14" spans="1:107" ht="15">
      <c r="A14" s="16">
        <v>6</v>
      </c>
      <c r="B14" s="11" t="s">
        <v>33</v>
      </c>
      <c r="C14" s="64">
        <f>'Всего с 01.01.22'!D15</f>
        <v>32188</v>
      </c>
      <c r="D14" s="64">
        <f t="shared" si="1"/>
        <v>8047</v>
      </c>
      <c r="E14" s="64">
        <f t="shared" si="2"/>
        <v>8047</v>
      </c>
      <c r="F14" s="64">
        <f t="shared" si="3"/>
        <v>8047</v>
      </c>
      <c r="G14" s="64">
        <f t="shared" si="4"/>
        <v>8047</v>
      </c>
      <c r="H14" s="64">
        <f>'Всего с 01.01.22'!F15</f>
        <v>6046</v>
      </c>
      <c r="I14" s="64">
        <f t="shared" si="5"/>
        <v>1511.5</v>
      </c>
      <c r="J14" s="64">
        <f t="shared" si="6"/>
        <v>1511.5</v>
      </c>
      <c r="K14" s="64">
        <f t="shared" si="7"/>
        <v>1511.5</v>
      </c>
      <c r="L14" s="64">
        <f t="shared" si="8"/>
        <v>1511.5</v>
      </c>
      <c r="M14" s="64">
        <f>'Всего с 01.01.22'!G15</f>
        <v>20241</v>
      </c>
      <c r="N14" s="64">
        <f t="shared" si="9"/>
        <v>5060.25</v>
      </c>
      <c r="O14" s="64">
        <f t="shared" si="10"/>
        <v>5060.25</v>
      </c>
      <c r="P14" s="64">
        <f t="shared" si="11"/>
        <v>5060.25</v>
      </c>
      <c r="Q14" s="64">
        <f t="shared" si="12"/>
        <v>5060.25</v>
      </c>
      <c r="R14" s="64">
        <f>'Всего с 01.01.22'!H15</f>
        <v>0</v>
      </c>
      <c r="S14" s="64">
        <f t="shared" si="13"/>
        <v>0</v>
      </c>
      <c r="T14" s="64">
        <f t="shared" si="14"/>
        <v>0</v>
      </c>
      <c r="U14" s="64">
        <f t="shared" si="15"/>
        <v>0</v>
      </c>
      <c r="V14" s="64">
        <f t="shared" si="16"/>
        <v>0</v>
      </c>
      <c r="W14" s="64">
        <f>'Всего с 01.01.22'!K15</f>
        <v>718</v>
      </c>
      <c r="X14" s="64">
        <f t="shared" si="17"/>
        <v>179.5</v>
      </c>
      <c r="Y14" s="64">
        <f t="shared" si="18"/>
        <v>179.5</v>
      </c>
      <c r="Z14" s="64">
        <f t="shared" si="19"/>
        <v>179.5</v>
      </c>
      <c r="AA14" s="64">
        <f t="shared" si="20"/>
        <v>179.5</v>
      </c>
      <c r="AB14" s="64">
        <f>'Всего с 01.01.22'!L15</f>
        <v>0</v>
      </c>
      <c r="AC14" s="64">
        <f t="shared" si="21"/>
        <v>0</v>
      </c>
      <c r="AD14" s="64">
        <f t="shared" si="22"/>
        <v>0</v>
      </c>
      <c r="AE14" s="64">
        <f t="shared" si="23"/>
        <v>0</v>
      </c>
      <c r="AF14" s="64">
        <f t="shared" si="24"/>
        <v>0</v>
      </c>
      <c r="AG14" s="64">
        <f>'Всего с 01.01.22'!M15</f>
        <v>1241</v>
      </c>
      <c r="AH14" s="64">
        <f t="shared" si="25"/>
        <v>310.25</v>
      </c>
      <c r="AI14" s="64">
        <f t="shared" si="26"/>
        <v>310.25</v>
      </c>
      <c r="AJ14" s="64">
        <f t="shared" si="27"/>
        <v>310.25</v>
      </c>
      <c r="AK14" s="64">
        <v>311</v>
      </c>
      <c r="AL14" s="64">
        <f>'Всего с 01.01.22'!N15</f>
        <v>0</v>
      </c>
      <c r="AM14" s="64">
        <f t="shared" si="28"/>
        <v>0</v>
      </c>
      <c r="AN14" s="64">
        <f t="shared" si="29"/>
        <v>0</v>
      </c>
      <c r="AO14" s="64">
        <f t="shared" si="30"/>
        <v>0</v>
      </c>
      <c r="AP14" s="64">
        <f t="shared" si="31"/>
        <v>0</v>
      </c>
      <c r="AQ14" s="64">
        <f t="shared" si="32"/>
        <v>71038232.8</v>
      </c>
      <c r="AR14" s="64">
        <f t="shared" si="33"/>
        <v>17759558.2</v>
      </c>
      <c r="AS14" s="64">
        <f t="shared" si="34"/>
        <v>17759558.2</v>
      </c>
      <c r="AT14" s="64">
        <f t="shared" si="35"/>
        <v>17759558.2</v>
      </c>
      <c r="AU14" s="64">
        <f t="shared" si="36"/>
        <v>17759558.2</v>
      </c>
      <c r="AV14" s="64">
        <f t="shared" si="37"/>
        <v>44408516.8</v>
      </c>
      <c r="AW14" s="64">
        <f t="shared" si="38"/>
        <v>11102129.2</v>
      </c>
      <c r="AX14" s="64">
        <f t="shared" si="39"/>
        <v>11102129.2</v>
      </c>
      <c r="AY14" s="64">
        <f t="shared" si="40"/>
        <v>11102129.2</v>
      </c>
      <c r="AZ14" s="64">
        <f t="shared" si="41"/>
        <v>11102129.2</v>
      </c>
      <c r="BA14" s="64">
        <f>'Всего с 01.01.22'!Q15</f>
        <v>35711858</v>
      </c>
      <c r="BB14" s="64">
        <f t="shared" si="0"/>
        <v>8927964.5</v>
      </c>
      <c r="BC14" s="64">
        <f t="shared" si="42"/>
        <v>8927964.5</v>
      </c>
      <c r="BD14" s="64">
        <f t="shared" si="43"/>
        <v>8927964.5</v>
      </c>
      <c r="BE14" s="64">
        <f t="shared" si="44"/>
        <v>8927964.5</v>
      </c>
      <c r="BF14" s="64">
        <f>'Всего с 01.01.22'!R15</f>
        <v>3028565.8000000003</v>
      </c>
      <c r="BG14" s="64">
        <f t="shared" si="45"/>
        <v>757141.4500000001</v>
      </c>
      <c r="BH14" s="64">
        <f t="shared" si="46"/>
        <v>757141.4500000001</v>
      </c>
      <c r="BI14" s="64">
        <f t="shared" si="47"/>
        <v>757141.4500000001</v>
      </c>
      <c r="BJ14" s="64">
        <f t="shared" si="48"/>
        <v>757141.4499999998</v>
      </c>
      <c r="BK14" s="64">
        <f>'Всего с 01.01.22'!S15</f>
        <v>956233</v>
      </c>
      <c r="BL14" s="64">
        <f t="shared" si="49"/>
        <v>239058.25</v>
      </c>
      <c r="BM14" s="64">
        <f t="shared" si="50"/>
        <v>239058.25</v>
      </c>
      <c r="BN14" s="64">
        <f t="shared" si="51"/>
        <v>239058.25</v>
      </c>
      <c r="BO14" s="64">
        <f t="shared" si="52"/>
        <v>239058.25</v>
      </c>
      <c r="BP14" s="64">
        <f>'Всего с 01.01.22'!T15</f>
        <v>473010</v>
      </c>
      <c r="BQ14" s="64">
        <f t="shared" si="53"/>
        <v>118252.5</v>
      </c>
      <c r="BR14" s="64">
        <f t="shared" si="54"/>
        <v>118252.5</v>
      </c>
      <c r="BS14" s="64">
        <f t="shared" si="55"/>
        <v>118252.5</v>
      </c>
      <c r="BT14" s="64">
        <f t="shared" si="56"/>
        <v>118252.5</v>
      </c>
      <c r="BU14" s="64">
        <f>'Всего с 01.01.22'!U15</f>
        <v>4238850</v>
      </c>
      <c r="BV14" s="64">
        <f t="shared" si="57"/>
        <v>1059712.5</v>
      </c>
      <c r="BW14" s="64">
        <f t="shared" si="58"/>
        <v>1059712.5</v>
      </c>
      <c r="BX14" s="64">
        <f t="shared" si="59"/>
        <v>1059712.5</v>
      </c>
      <c r="BY14" s="64">
        <f t="shared" si="60"/>
        <v>1059712.5</v>
      </c>
      <c r="BZ14" s="64">
        <f>'Всего с 01.01.22'!V15</f>
        <v>16315500</v>
      </c>
      <c r="CA14" s="64">
        <f t="shared" si="61"/>
        <v>4078875</v>
      </c>
      <c r="CB14" s="64">
        <f t="shared" si="62"/>
        <v>4078875</v>
      </c>
      <c r="CC14" s="64">
        <f t="shared" si="63"/>
        <v>4078875</v>
      </c>
      <c r="CD14" s="64">
        <f t="shared" si="64"/>
        <v>4078875</v>
      </c>
      <c r="CE14" s="64">
        <f>'Всего с 01.01.22'!W15</f>
        <v>0</v>
      </c>
      <c r="CF14" s="64">
        <f t="shared" si="65"/>
        <v>0</v>
      </c>
      <c r="CG14" s="64">
        <f t="shared" si="66"/>
        <v>0</v>
      </c>
      <c r="CH14" s="64">
        <f t="shared" si="67"/>
        <v>0</v>
      </c>
      <c r="CI14" s="64">
        <f t="shared" si="68"/>
        <v>0</v>
      </c>
      <c r="CJ14" s="64">
        <f>'Всего с 01.01.22'!X15</f>
        <v>13675359</v>
      </c>
      <c r="CK14" s="64">
        <f t="shared" si="69"/>
        <v>3418839.75</v>
      </c>
      <c r="CL14" s="64">
        <f t="shared" si="70"/>
        <v>3418839.75</v>
      </c>
      <c r="CM14" s="64">
        <f t="shared" si="71"/>
        <v>3418839.75</v>
      </c>
      <c r="CN14" s="64">
        <f t="shared" si="72"/>
        <v>3418839.75</v>
      </c>
      <c r="CO14" s="64">
        <f>'Всего с 01.01.22'!Y15</f>
        <v>0</v>
      </c>
      <c r="CP14" s="64">
        <f t="shared" si="73"/>
        <v>0</v>
      </c>
      <c r="CQ14" s="64">
        <f t="shared" si="74"/>
        <v>0</v>
      </c>
      <c r="CR14" s="64">
        <f t="shared" si="75"/>
        <v>0</v>
      </c>
      <c r="CS14" s="64">
        <f t="shared" si="76"/>
        <v>0</v>
      </c>
      <c r="CT14" s="64">
        <f>'Всего с 01.01.22'!Z15</f>
        <v>12954357</v>
      </c>
      <c r="CU14" s="64">
        <f t="shared" si="77"/>
        <v>3238589.25</v>
      </c>
      <c r="CV14" s="64">
        <f t="shared" si="78"/>
        <v>3238589.25</v>
      </c>
      <c r="CW14" s="64">
        <f t="shared" si="79"/>
        <v>3238589.25</v>
      </c>
      <c r="CX14" s="64">
        <f t="shared" si="80"/>
        <v>3238589.25</v>
      </c>
      <c r="CY14" s="64">
        <f>'Всего с 01.01.22'!AA15</f>
        <v>0</v>
      </c>
      <c r="CZ14" s="64">
        <f t="shared" si="81"/>
        <v>0</v>
      </c>
      <c r="DA14" s="64">
        <f t="shared" si="82"/>
        <v>0</v>
      </c>
      <c r="DB14" s="64">
        <f t="shared" si="83"/>
        <v>0</v>
      </c>
      <c r="DC14" s="64">
        <f t="shared" si="84"/>
        <v>0</v>
      </c>
    </row>
    <row r="15" spans="1:107" ht="15">
      <c r="A15" s="16">
        <v>7</v>
      </c>
      <c r="B15" s="11" t="s">
        <v>34</v>
      </c>
      <c r="C15" s="64">
        <f>'Всего с 01.01.22'!D16</f>
        <v>98767</v>
      </c>
      <c r="D15" s="64">
        <f t="shared" si="1"/>
        <v>24691.75</v>
      </c>
      <c r="E15" s="64">
        <f t="shared" si="2"/>
        <v>24691.75</v>
      </c>
      <c r="F15" s="64">
        <f t="shared" si="3"/>
        <v>24691.75</v>
      </c>
      <c r="G15" s="64">
        <f t="shared" si="4"/>
        <v>24691.75</v>
      </c>
      <c r="H15" s="64">
        <f>'Всего с 01.01.22'!F16</f>
        <v>18470</v>
      </c>
      <c r="I15" s="64">
        <f t="shared" si="5"/>
        <v>4617.5</v>
      </c>
      <c r="J15" s="64">
        <f t="shared" si="6"/>
        <v>4617.5</v>
      </c>
      <c r="K15" s="64">
        <f t="shared" si="7"/>
        <v>4617.5</v>
      </c>
      <c r="L15" s="64">
        <f t="shared" si="8"/>
        <v>4617.5</v>
      </c>
      <c r="M15" s="64">
        <f>'Всего с 01.01.22'!G16</f>
        <v>52617</v>
      </c>
      <c r="N15" s="64">
        <f t="shared" si="9"/>
        <v>13154.25</v>
      </c>
      <c r="O15" s="64">
        <f t="shared" si="10"/>
        <v>13154.25</v>
      </c>
      <c r="P15" s="64">
        <f t="shared" si="11"/>
        <v>13154.25</v>
      </c>
      <c r="Q15" s="64">
        <f t="shared" si="12"/>
        <v>13154.25</v>
      </c>
      <c r="R15" s="64">
        <f>'Всего с 01.01.22'!H16</f>
        <v>0</v>
      </c>
      <c r="S15" s="64">
        <f t="shared" si="13"/>
        <v>0</v>
      </c>
      <c r="T15" s="64">
        <f t="shared" si="14"/>
        <v>0</v>
      </c>
      <c r="U15" s="64">
        <f t="shared" si="15"/>
        <v>0</v>
      </c>
      <c r="V15" s="64">
        <f t="shared" si="16"/>
        <v>0</v>
      </c>
      <c r="W15" s="64">
        <f>'Всего с 01.01.22'!K16</f>
        <v>4004</v>
      </c>
      <c r="X15" s="64">
        <f t="shared" si="17"/>
        <v>1001</v>
      </c>
      <c r="Y15" s="64">
        <f t="shared" si="18"/>
        <v>1001</v>
      </c>
      <c r="Z15" s="64">
        <f t="shared" si="19"/>
        <v>1001</v>
      </c>
      <c r="AA15" s="64">
        <f t="shared" si="20"/>
        <v>1001</v>
      </c>
      <c r="AB15" s="64">
        <f>'Всего с 01.01.22'!L16</f>
        <v>0</v>
      </c>
      <c r="AC15" s="64">
        <f t="shared" si="21"/>
        <v>0</v>
      </c>
      <c r="AD15" s="64">
        <f t="shared" si="22"/>
        <v>0</v>
      </c>
      <c r="AE15" s="64">
        <f t="shared" si="23"/>
        <v>0</v>
      </c>
      <c r="AF15" s="64">
        <f t="shared" si="24"/>
        <v>0</v>
      </c>
      <c r="AG15" s="64">
        <f>'Всего с 01.01.22'!M16</f>
        <v>2118</v>
      </c>
      <c r="AH15" s="64">
        <f t="shared" si="25"/>
        <v>529.5</v>
      </c>
      <c r="AI15" s="64">
        <f t="shared" si="26"/>
        <v>529.5</v>
      </c>
      <c r="AJ15" s="64">
        <f t="shared" si="27"/>
        <v>529.5</v>
      </c>
      <c r="AK15" s="64">
        <v>528</v>
      </c>
      <c r="AL15" s="64">
        <f>'Всего с 01.01.22'!N16</f>
        <v>0</v>
      </c>
      <c r="AM15" s="64">
        <f t="shared" si="28"/>
        <v>0</v>
      </c>
      <c r="AN15" s="64">
        <f t="shared" si="29"/>
        <v>0</v>
      </c>
      <c r="AO15" s="64">
        <f t="shared" si="30"/>
        <v>0</v>
      </c>
      <c r="AP15" s="64">
        <f t="shared" si="31"/>
        <v>0</v>
      </c>
      <c r="AQ15" s="64">
        <f t="shared" si="32"/>
        <v>229081758.5</v>
      </c>
      <c r="AR15" s="64">
        <f t="shared" si="33"/>
        <v>57270439.625</v>
      </c>
      <c r="AS15" s="64">
        <f t="shared" si="34"/>
        <v>57270439.625</v>
      </c>
      <c r="AT15" s="64">
        <f t="shared" si="35"/>
        <v>57270439.625</v>
      </c>
      <c r="AU15" s="64">
        <f t="shared" si="36"/>
        <v>57270439.625</v>
      </c>
      <c r="AV15" s="64">
        <f t="shared" si="37"/>
        <v>129993589.5</v>
      </c>
      <c r="AW15" s="64">
        <f t="shared" si="38"/>
        <v>32498397.375</v>
      </c>
      <c r="AX15" s="64">
        <f t="shared" si="39"/>
        <v>32498397.375</v>
      </c>
      <c r="AY15" s="64">
        <f t="shared" si="40"/>
        <v>32498397.375</v>
      </c>
      <c r="AZ15" s="64">
        <f t="shared" si="41"/>
        <v>32498397.375</v>
      </c>
      <c r="BA15" s="64">
        <f>'Всего с 01.01.22'!Q16</f>
        <v>102403524</v>
      </c>
      <c r="BB15" s="64">
        <f t="shared" si="0"/>
        <v>25600881</v>
      </c>
      <c r="BC15" s="64">
        <f t="shared" si="42"/>
        <v>25600881</v>
      </c>
      <c r="BD15" s="64">
        <f t="shared" si="43"/>
        <v>25600881</v>
      </c>
      <c r="BE15" s="64">
        <f t="shared" si="44"/>
        <v>25600881</v>
      </c>
      <c r="BF15" s="64">
        <f>'Всего с 01.01.22'!R16</f>
        <v>11148026.5</v>
      </c>
      <c r="BG15" s="64">
        <f t="shared" si="45"/>
        <v>2787006.625</v>
      </c>
      <c r="BH15" s="64">
        <f t="shared" si="46"/>
        <v>2787006.625</v>
      </c>
      <c r="BI15" s="64">
        <f t="shared" si="47"/>
        <v>2787006.625</v>
      </c>
      <c r="BJ15" s="64">
        <f t="shared" si="48"/>
        <v>2787006.625</v>
      </c>
      <c r="BK15" s="64">
        <f>'Всего с 01.01.22'!S16</f>
        <v>1855511</v>
      </c>
      <c r="BL15" s="64">
        <f t="shared" si="49"/>
        <v>463877.75</v>
      </c>
      <c r="BM15" s="64">
        <f t="shared" si="50"/>
        <v>463877.75</v>
      </c>
      <c r="BN15" s="64">
        <f t="shared" si="51"/>
        <v>463877.75</v>
      </c>
      <c r="BO15" s="64">
        <f t="shared" si="52"/>
        <v>463877.75</v>
      </c>
      <c r="BP15" s="64">
        <f>'Всего с 01.01.22'!T16</f>
        <v>1541613</v>
      </c>
      <c r="BQ15" s="64">
        <f t="shared" si="53"/>
        <v>385403.25</v>
      </c>
      <c r="BR15" s="64">
        <f t="shared" si="54"/>
        <v>385403.25</v>
      </c>
      <c r="BS15" s="64">
        <f t="shared" si="55"/>
        <v>385403.25</v>
      </c>
      <c r="BT15" s="64">
        <f t="shared" si="56"/>
        <v>385403.25</v>
      </c>
      <c r="BU15" s="64">
        <f>'Всего с 01.01.22'!U16</f>
        <v>13044915</v>
      </c>
      <c r="BV15" s="64">
        <f t="shared" si="57"/>
        <v>3261228.75</v>
      </c>
      <c r="BW15" s="64">
        <f t="shared" si="58"/>
        <v>3261228.75</v>
      </c>
      <c r="BX15" s="64">
        <f t="shared" si="59"/>
        <v>3261228.75</v>
      </c>
      <c r="BY15" s="64">
        <f t="shared" si="60"/>
        <v>3261228.75</v>
      </c>
      <c r="BZ15" s="64">
        <f>'Всего с 01.01.22'!V16</f>
        <v>29551000</v>
      </c>
      <c r="CA15" s="64">
        <f t="shared" si="61"/>
        <v>7387750</v>
      </c>
      <c r="CB15" s="64">
        <f t="shared" si="62"/>
        <v>7387750</v>
      </c>
      <c r="CC15" s="64">
        <f t="shared" si="63"/>
        <v>7387750</v>
      </c>
      <c r="CD15" s="64">
        <f t="shared" si="64"/>
        <v>7387750</v>
      </c>
      <c r="CE15" s="64">
        <f>'Всего с 01.01.22'!W16</f>
        <v>0</v>
      </c>
      <c r="CF15" s="64">
        <f t="shared" si="65"/>
        <v>0</v>
      </c>
      <c r="CG15" s="64">
        <f t="shared" si="66"/>
        <v>0</v>
      </c>
      <c r="CH15" s="64">
        <f t="shared" si="67"/>
        <v>0</v>
      </c>
      <c r="CI15" s="64">
        <f t="shared" si="68"/>
        <v>0</v>
      </c>
      <c r="CJ15" s="64">
        <f>'Всего с 01.01.22'!X16</f>
        <v>74925493</v>
      </c>
      <c r="CK15" s="64">
        <f t="shared" si="69"/>
        <v>18731373.25</v>
      </c>
      <c r="CL15" s="64">
        <f t="shared" si="70"/>
        <v>18731373.25</v>
      </c>
      <c r="CM15" s="64">
        <f t="shared" si="71"/>
        <v>18731373.25</v>
      </c>
      <c r="CN15" s="64">
        <f t="shared" si="72"/>
        <v>18731373.25</v>
      </c>
      <c r="CO15" s="64">
        <f>'Всего с 01.01.22'!Y16</f>
        <v>0</v>
      </c>
      <c r="CP15" s="64">
        <f t="shared" si="73"/>
        <v>0</v>
      </c>
      <c r="CQ15" s="64">
        <f t="shared" si="74"/>
        <v>0</v>
      </c>
      <c r="CR15" s="64">
        <f t="shared" si="75"/>
        <v>0</v>
      </c>
      <c r="CS15" s="64">
        <f t="shared" si="76"/>
        <v>0</v>
      </c>
      <c r="CT15" s="64">
        <f>'Всего с 01.01.22'!Z16</f>
        <v>24162676</v>
      </c>
      <c r="CU15" s="64">
        <f t="shared" si="77"/>
        <v>6040669</v>
      </c>
      <c r="CV15" s="64">
        <f t="shared" si="78"/>
        <v>6040669</v>
      </c>
      <c r="CW15" s="64">
        <f t="shared" si="79"/>
        <v>6040669</v>
      </c>
      <c r="CX15" s="64">
        <f t="shared" si="80"/>
        <v>6040669</v>
      </c>
      <c r="CY15" s="64">
        <f>'Всего с 01.01.22'!AA16</f>
        <v>0</v>
      </c>
      <c r="CZ15" s="64">
        <f t="shared" si="81"/>
        <v>0</v>
      </c>
      <c r="DA15" s="64">
        <f t="shared" si="82"/>
        <v>0</v>
      </c>
      <c r="DB15" s="64">
        <f t="shared" si="83"/>
        <v>0</v>
      </c>
      <c r="DC15" s="64">
        <f t="shared" si="84"/>
        <v>0</v>
      </c>
    </row>
    <row r="16" spans="1:107" ht="15">
      <c r="A16" s="16">
        <v>8</v>
      </c>
      <c r="B16" s="11" t="s">
        <v>112</v>
      </c>
      <c r="C16" s="64">
        <f>'Всего с 01.01.22'!D17</f>
        <v>33408</v>
      </c>
      <c r="D16" s="64">
        <f t="shared" si="1"/>
        <v>8352</v>
      </c>
      <c r="E16" s="64">
        <f t="shared" si="2"/>
        <v>8352</v>
      </c>
      <c r="F16" s="64">
        <f t="shared" si="3"/>
        <v>8352</v>
      </c>
      <c r="G16" s="64">
        <f t="shared" si="4"/>
        <v>8352</v>
      </c>
      <c r="H16" s="64">
        <f>'Всего с 01.01.22'!F17</f>
        <v>7940</v>
      </c>
      <c r="I16" s="64">
        <f t="shared" si="5"/>
        <v>1985</v>
      </c>
      <c r="J16" s="64">
        <f t="shared" si="6"/>
        <v>1985</v>
      </c>
      <c r="K16" s="64">
        <f t="shared" si="7"/>
        <v>1985</v>
      </c>
      <c r="L16" s="64">
        <f t="shared" si="8"/>
        <v>1985</v>
      </c>
      <c r="M16" s="64">
        <f>'Всего с 01.01.22'!G17</f>
        <v>24160</v>
      </c>
      <c r="N16" s="64">
        <f t="shared" si="9"/>
        <v>6040</v>
      </c>
      <c r="O16" s="64">
        <f t="shared" si="10"/>
        <v>6040</v>
      </c>
      <c r="P16" s="64">
        <f t="shared" si="11"/>
        <v>6040</v>
      </c>
      <c r="Q16" s="64">
        <f t="shared" si="12"/>
        <v>6040</v>
      </c>
      <c r="R16" s="64">
        <f>'Всего с 01.01.22'!H17</f>
        <v>0</v>
      </c>
      <c r="S16" s="64">
        <f t="shared" si="13"/>
        <v>0</v>
      </c>
      <c r="T16" s="64">
        <f t="shared" si="14"/>
        <v>0</v>
      </c>
      <c r="U16" s="64">
        <f t="shared" si="15"/>
        <v>0</v>
      </c>
      <c r="V16" s="64">
        <f t="shared" si="16"/>
        <v>0</v>
      </c>
      <c r="W16" s="64">
        <f>'Всего с 01.01.22'!K17</f>
        <v>968</v>
      </c>
      <c r="X16" s="64">
        <f t="shared" si="17"/>
        <v>242</v>
      </c>
      <c r="Y16" s="64">
        <f t="shared" si="18"/>
        <v>242</v>
      </c>
      <c r="Z16" s="64">
        <f t="shared" si="19"/>
        <v>242</v>
      </c>
      <c r="AA16" s="64">
        <f t="shared" si="20"/>
        <v>242</v>
      </c>
      <c r="AB16" s="64">
        <f>'Всего с 01.01.22'!L17</f>
        <v>0</v>
      </c>
      <c r="AC16" s="64">
        <f t="shared" si="21"/>
        <v>0</v>
      </c>
      <c r="AD16" s="64">
        <f t="shared" si="22"/>
        <v>0</v>
      </c>
      <c r="AE16" s="64">
        <f t="shared" si="23"/>
        <v>0</v>
      </c>
      <c r="AF16" s="64">
        <f t="shared" si="24"/>
        <v>0</v>
      </c>
      <c r="AG16" s="64">
        <f>'Всего с 01.01.22'!M17</f>
        <v>950</v>
      </c>
      <c r="AH16" s="64">
        <f t="shared" si="25"/>
        <v>237.5</v>
      </c>
      <c r="AI16" s="64">
        <f t="shared" si="26"/>
        <v>237.5</v>
      </c>
      <c r="AJ16" s="64">
        <f t="shared" si="27"/>
        <v>237.5</v>
      </c>
      <c r="AK16" s="64">
        <f aca="true" t="shared" si="85" ref="AK16:AK73">AG16-AH16-AI16-AJ16</f>
        <v>237.5</v>
      </c>
      <c r="AL16" s="64">
        <f>'Всего с 01.01.22'!N17</f>
        <v>0</v>
      </c>
      <c r="AM16" s="64">
        <f t="shared" si="28"/>
        <v>0</v>
      </c>
      <c r="AN16" s="64">
        <f t="shared" si="29"/>
        <v>0</v>
      </c>
      <c r="AO16" s="64">
        <f t="shared" si="30"/>
        <v>0</v>
      </c>
      <c r="AP16" s="64">
        <f t="shared" si="31"/>
        <v>0</v>
      </c>
      <c r="AQ16" s="64">
        <f t="shared" si="32"/>
        <v>87844229</v>
      </c>
      <c r="AR16" s="64">
        <f t="shared" si="33"/>
        <v>21961057.25</v>
      </c>
      <c r="AS16" s="64">
        <f t="shared" si="34"/>
        <v>21961057.25</v>
      </c>
      <c r="AT16" s="64">
        <f t="shared" si="35"/>
        <v>21961057.25</v>
      </c>
      <c r="AU16" s="64">
        <f t="shared" si="36"/>
        <v>21961057.25</v>
      </c>
      <c r="AV16" s="64">
        <f t="shared" si="37"/>
        <v>59210799</v>
      </c>
      <c r="AW16" s="64">
        <f t="shared" si="38"/>
        <v>14802699.75</v>
      </c>
      <c r="AX16" s="64">
        <f t="shared" si="39"/>
        <v>14802699.75</v>
      </c>
      <c r="AY16" s="64">
        <f t="shared" si="40"/>
        <v>14802699.75</v>
      </c>
      <c r="AZ16" s="64">
        <f t="shared" si="41"/>
        <v>14802699.75</v>
      </c>
      <c r="BA16" s="64">
        <f>'Всего с 01.01.22'!Q17</f>
        <v>47537430</v>
      </c>
      <c r="BB16" s="64">
        <f t="shared" si="0"/>
        <v>11884357.5</v>
      </c>
      <c r="BC16" s="64">
        <f t="shared" si="42"/>
        <v>11884357.5</v>
      </c>
      <c r="BD16" s="64">
        <f t="shared" si="43"/>
        <v>11884357.5</v>
      </c>
      <c r="BE16" s="64">
        <f t="shared" si="44"/>
        <v>11884357.5</v>
      </c>
      <c r="BF16" s="64">
        <f>'Всего с 01.01.22'!R17</f>
        <v>4460918</v>
      </c>
      <c r="BG16" s="64">
        <f t="shared" si="45"/>
        <v>1115229.5</v>
      </c>
      <c r="BH16" s="64">
        <f t="shared" si="46"/>
        <v>1115229.5</v>
      </c>
      <c r="BI16" s="64">
        <f t="shared" si="47"/>
        <v>1115229.5</v>
      </c>
      <c r="BJ16" s="64">
        <f t="shared" si="48"/>
        <v>1115229.5</v>
      </c>
      <c r="BK16" s="64">
        <f>'Всего с 01.01.22'!S17</f>
        <v>817033</v>
      </c>
      <c r="BL16" s="64">
        <f t="shared" si="49"/>
        <v>204258.25</v>
      </c>
      <c r="BM16" s="64">
        <f t="shared" si="50"/>
        <v>204258.25</v>
      </c>
      <c r="BN16" s="64">
        <f t="shared" si="51"/>
        <v>204258.25</v>
      </c>
      <c r="BO16" s="64">
        <f t="shared" si="52"/>
        <v>204258.25</v>
      </c>
      <c r="BP16" s="64">
        <f>'Всего с 01.01.22'!T17</f>
        <v>778457</v>
      </c>
      <c r="BQ16" s="64">
        <f t="shared" si="53"/>
        <v>194614.25</v>
      </c>
      <c r="BR16" s="64">
        <f t="shared" si="54"/>
        <v>194614.25</v>
      </c>
      <c r="BS16" s="64">
        <f t="shared" si="55"/>
        <v>194614.25</v>
      </c>
      <c r="BT16" s="64">
        <f t="shared" si="56"/>
        <v>194614.25</v>
      </c>
      <c r="BU16" s="64">
        <f>'Всего с 01.01.22'!U17</f>
        <v>5616961</v>
      </c>
      <c r="BV16" s="64">
        <f t="shared" si="57"/>
        <v>1404240.25</v>
      </c>
      <c r="BW16" s="64">
        <f t="shared" si="58"/>
        <v>1404240.25</v>
      </c>
      <c r="BX16" s="64">
        <f t="shared" si="59"/>
        <v>1404240.25</v>
      </c>
      <c r="BY16" s="64">
        <f t="shared" si="60"/>
        <v>1404240.25</v>
      </c>
      <c r="BZ16" s="64">
        <f>'Всего с 01.01.22'!V17</f>
        <v>10877000</v>
      </c>
      <c r="CA16" s="64">
        <f t="shared" si="61"/>
        <v>2719250</v>
      </c>
      <c r="CB16" s="64">
        <f t="shared" si="62"/>
        <v>2719250</v>
      </c>
      <c r="CC16" s="64">
        <f t="shared" si="63"/>
        <v>2719250</v>
      </c>
      <c r="CD16" s="64">
        <f t="shared" si="64"/>
        <v>2719250</v>
      </c>
      <c r="CE16" s="64">
        <f>'Всего с 01.01.22'!W17</f>
        <v>0</v>
      </c>
      <c r="CF16" s="64">
        <f t="shared" si="65"/>
        <v>0</v>
      </c>
      <c r="CG16" s="64">
        <f t="shared" si="66"/>
        <v>0</v>
      </c>
      <c r="CH16" s="64">
        <f t="shared" si="67"/>
        <v>0</v>
      </c>
      <c r="CI16" s="64">
        <f t="shared" si="68"/>
        <v>0</v>
      </c>
      <c r="CJ16" s="64">
        <f>'Всего с 01.01.22'!X17</f>
        <v>18163077</v>
      </c>
      <c r="CK16" s="64">
        <f t="shared" si="69"/>
        <v>4540769.25</v>
      </c>
      <c r="CL16" s="64">
        <f t="shared" si="70"/>
        <v>4540769.25</v>
      </c>
      <c r="CM16" s="64">
        <f t="shared" si="71"/>
        <v>4540769.25</v>
      </c>
      <c r="CN16" s="64">
        <f t="shared" si="72"/>
        <v>4540769.25</v>
      </c>
      <c r="CO16" s="64">
        <f>'Всего с 01.01.22'!Y17</f>
        <v>0</v>
      </c>
      <c r="CP16" s="64">
        <f t="shared" si="73"/>
        <v>0</v>
      </c>
      <c r="CQ16" s="64">
        <f t="shared" si="74"/>
        <v>0</v>
      </c>
      <c r="CR16" s="64">
        <f t="shared" si="75"/>
        <v>0</v>
      </c>
      <c r="CS16" s="64">
        <f t="shared" si="76"/>
        <v>0</v>
      </c>
      <c r="CT16" s="64">
        <f>'Всего с 01.01.22'!Z17</f>
        <v>10470353</v>
      </c>
      <c r="CU16" s="64">
        <f t="shared" si="77"/>
        <v>2617588.25</v>
      </c>
      <c r="CV16" s="64">
        <f t="shared" si="78"/>
        <v>2617588.25</v>
      </c>
      <c r="CW16" s="64">
        <f t="shared" si="79"/>
        <v>2617588.25</v>
      </c>
      <c r="CX16" s="64">
        <f t="shared" si="80"/>
        <v>2617588.25</v>
      </c>
      <c r="CY16" s="64">
        <f>'Всего с 01.01.22'!AA17</f>
        <v>0</v>
      </c>
      <c r="CZ16" s="64">
        <f t="shared" si="81"/>
        <v>0</v>
      </c>
      <c r="DA16" s="64">
        <f t="shared" si="82"/>
        <v>0</v>
      </c>
      <c r="DB16" s="64">
        <f t="shared" si="83"/>
        <v>0</v>
      </c>
      <c r="DC16" s="64">
        <f t="shared" si="84"/>
        <v>0</v>
      </c>
    </row>
    <row r="17" spans="1:107" ht="15">
      <c r="A17" s="16">
        <v>9</v>
      </c>
      <c r="B17" s="11" t="s">
        <v>35</v>
      </c>
      <c r="C17" s="64">
        <f>'Всего с 01.01.22'!D18</f>
        <v>87736</v>
      </c>
      <c r="D17" s="64">
        <f t="shared" si="1"/>
        <v>21934</v>
      </c>
      <c r="E17" s="64">
        <f t="shared" si="2"/>
        <v>21934</v>
      </c>
      <c r="F17" s="64">
        <f t="shared" si="3"/>
        <v>21934</v>
      </c>
      <c r="G17" s="64">
        <f t="shared" si="4"/>
        <v>21934</v>
      </c>
      <c r="H17" s="64">
        <f>'Всего с 01.01.22'!F18</f>
        <v>21185</v>
      </c>
      <c r="I17" s="64">
        <f t="shared" si="5"/>
        <v>5296.25</v>
      </c>
      <c r="J17" s="64">
        <f t="shared" si="6"/>
        <v>5296.25</v>
      </c>
      <c r="K17" s="64">
        <f t="shared" si="7"/>
        <v>5296.25</v>
      </c>
      <c r="L17" s="64">
        <f t="shared" si="8"/>
        <v>5296.25</v>
      </c>
      <c r="M17" s="64">
        <f>'Всего с 01.01.22'!G18</f>
        <v>51596</v>
      </c>
      <c r="N17" s="64">
        <f t="shared" si="9"/>
        <v>12899</v>
      </c>
      <c r="O17" s="64">
        <f t="shared" si="10"/>
        <v>12899</v>
      </c>
      <c r="P17" s="64">
        <f t="shared" si="11"/>
        <v>12899</v>
      </c>
      <c r="Q17" s="64">
        <f t="shared" si="12"/>
        <v>12899</v>
      </c>
      <c r="R17" s="64">
        <f>'Всего с 01.01.22'!H18</f>
        <v>0</v>
      </c>
      <c r="S17" s="64">
        <f t="shared" si="13"/>
        <v>0</v>
      </c>
      <c r="T17" s="64">
        <f t="shared" si="14"/>
        <v>0</v>
      </c>
      <c r="U17" s="64">
        <f t="shared" si="15"/>
        <v>0</v>
      </c>
      <c r="V17" s="64">
        <f t="shared" si="16"/>
        <v>0</v>
      </c>
      <c r="W17" s="64">
        <f>'Всего с 01.01.22'!K18</f>
        <v>3377</v>
      </c>
      <c r="X17" s="64">
        <f t="shared" si="17"/>
        <v>844.25</v>
      </c>
      <c r="Y17" s="64">
        <f t="shared" si="18"/>
        <v>844.25</v>
      </c>
      <c r="Z17" s="64">
        <f t="shared" si="19"/>
        <v>844.25</v>
      </c>
      <c r="AA17" s="64">
        <f t="shared" si="20"/>
        <v>844.25</v>
      </c>
      <c r="AB17" s="64">
        <f>'Всего с 01.01.22'!L18</f>
        <v>0</v>
      </c>
      <c r="AC17" s="64">
        <f t="shared" si="21"/>
        <v>0</v>
      </c>
      <c r="AD17" s="64">
        <f t="shared" si="22"/>
        <v>0</v>
      </c>
      <c r="AE17" s="64">
        <f t="shared" si="23"/>
        <v>0</v>
      </c>
      <c r="AF17" s="64">
        <f t="shared" si="24"/>
        <v>0</v>
      </c>
      <c r="AG17" s="64">
        <f>'Всего с 01.01.22'!M18</f>
        <v>2605</v>
      </c>
      <c r="AH17" s="64">
        <f t="shared" si="25"/>
        <v>651.25</v>
      </c>
      <c r="AI17" s="64">
        <f t="shared" si="26"/>
        <v>651.25</v>
      </c>
      <c r="AJ17" s="64">
        <f t="shared" si="27"/>
        <v>651.25</v>
      </c>
      <c r="AK17" s="64">
        <f t="shared" si="85"/>
        <v>651.25</v>
      </c>
      <c r="AL17" s="64">
        <f>'Всего с 01.01.22'!N18</f>
        <v>0</v>
      </c>
      <c r="AM17" s="64">
        <f t="shared" si="28"/>
        <v>0</v>
      </c>
      <c r="AN17" s="64">
        <f t="shared" si="29"/>
        <v>0</v>
      </c>
      <c r="AO17" s="64">
        <f t="shared" si="30"/>
        <v>0</v>
      </c>
      <c r="AP17" s="64">
        <f t="shared" si="31"/>
        <v>0</v>
      </c>
      <c r="AQ17" s="64">
        <f t="shared" si="32"/>
        <v>212817789</v>
      </c>
      <c r="AR17" s="64">
        <f t="shared" si="33"/>
        <v>53204447.25</v>
      </c>
      <c r="AS17" s="64">
        <f t="shared" si="34"/>
        <v>53204447.25</v>
      </c>
      <c r="AT17" s="64">
        <f t="shared" si="35"/>
        <v>53204447.25</v>
      </c>
      <c r="AU17" s="64">
        <f t="shared" si="36"/>
        <v>53204447.25</v>
      </c>
      <c r="AV17" s="64">
        <f t="shared" si="37"/>
        <v>119476928</v>
      </c>
      <c r="AW17" s="64">
        <f t="shared" si="38"/>
        <v>29869232</v>
      </c>
      <c r="AX17" s="64">
        <f t="shared" si="39"/>
        <v>29869232</v>
      </c>
      <c r="AY17" s="64">
        <f t="shared" si="40"/>
        <v>29869232</v>
      </c>
      <c r="AZ17" s="64">
        <f t="shared" si="41"/>
        <v>29869232</v>
      </c>
      <c r="BA17" s="64">
        <f>'Всего с 01.01.22'!Q18</f>
        <v>93336919</v>
      </c>
      <c r="BB17" s="64">
        <f t="shared" si="0"/>
        <v>23334229.75</v>
      </c>
      <c r="BC17" s="64">
        <f t="shared" si="42"/>
        <v>23334229.75</v>
      </c>
      <c r="BD17" s="64">
        <f t="shared" si="43"/>
        <v>23334229.75</v>
      </c>
      <c r="BE17" s="64">
        <f t="shared" si="44"/>
        <v>23334229.75</v>
      </c>
      <c r="BF17" s="64">
        <f>'Всего с 01.01.22'!R18</f>
        <v>7565506</v>
      </c>
      <c r="BG17" s="64">
        <f t="shared" si="45"/>
        <v>1891376.5</v>
      </c>
      <c r="BH17" s="64">
        <f t="shared" si="46"/>
        <v>1891376.5</v>
      </c>
      <c r="BI17" s="64">
        <f t="shared" si="47"/>
        <v>1891376.5</v>
      </c>
      <c r="BJ17" s="64">
        <f t="shared" si="48"/>
        <v>1891376.5</v>
      </c>
      <c r="BK17" s="64">
        <f>'Всего с 01.01.22'!S18</f>
        <v>1901410</v>
      </c>
      <c r="BL17" s="64">
        <f t="shared" si="49"/>
        <v>475352.5</v>
      </c>
      <c r="BM17" s="64">
        <f t="shared" si="50"/>
        <v>475352.5</v>
      </c>
      <c r="BN17" s="64">
        <f t="shared" si="51"/>
        <v>475352.5</v>
      </c>
      <c r="BO17" s="64">
        <f t="shared" si="52"/>
        <v>475352.5</v>
      </c>
      <c r="BP17" s="64">
        <f>'Всего с 01.01.22'!T18</f>
        <v>1553358</v>
      </c>
      <c r="BQ17" s="64">
        <f t="shared" si="53"/>
        <v>388339.5</v>
      </c>
      <c r="BR17" s="64">
        <f t="shared" si="54"/>
        <v>388339.5</v>
      </c>
      <c r="BS17" s="64">
        <f t="shared" si="55"/>
        <v>388339.5</v>
      </c>
      <c r="BT17" s="64">
        <f t="shared" si="56"/>
        <v>388339.5</v>
      </c>
      <c r="BU17" s="64">
        <f>'Всего с 01.01.22'!U18</f>
        <v>15119735</v>
      </c>
      <c r="BV17" s="64">
        <f t="shared" si="57"/>
        <v>3779933.75</v>
      </c>
      <c r="BW17" s="64">
        <f t="shared" si="58"/>
        <v>3779933.75</v>
      </c>
      <c r="BX17" s="64">
        <f t="shared" si="59"/>
        <v>3779933.75</v>
      </c>
      <c r="BY17" s="64">
        <f t="shared" si="60"/>
        <v>3779933.75</v>
      </c>
      <c r="BZ17" s="64">
        <f>'Всего с 01.01.22'!V18</f>
        <v>25887200</v>
      </c>
      <c r="CA17" s="64">
        <f t="shared" si="61"/>
        <v>6471800</v>
      </c>
      <c r="CB17" s="64">
        <f t="shared" si="62"/>
        <v>6471800</v>
      </c>
      <c r="CC17" s="64">
        <f t="shared" si="63"/>
        <v>6471800</v>
      </c>
      <c r="CD17" s="64">
        <f t="shared" si="64"/>
        <v>6471800</v>
      </c>
      <c r="CE17" s="64">
        <f>'Всего с 01.01.22'!W18</f>
        <v>0</v>
      </c>
      <c r="CF17" s="64">
        <f t="shared" si="65"/>
        <v>0</v>
      </c>
      <c r="CG17" s="64">
        <f t="shared" si="66"/>
        <v>0</v>
      </c>
      <c r="CH17" s="64">
        <f t="shared" si="67"/>
        <v>0</v>
      </c>
      <c r="CI17" s="64">
        <f t="shared" si="68"/>
        <v>0</v>
      </c>
      <c r="CJ17" s="64">
        <f>'Всего с 01.01.22'!X18</f>
        <v>64501664</v>
      </c>
      <c r="CK17" s="64">
        <f t="shared" si="69"/>
        <v>16125416</v>
      </c>
      <c r="CL17" s="64">
        <f t="shared" si="70"/>
        <v>16125416</v>
      </c>
      <c r="CM17" s="64">
        <f t="shared" si="71"/>
        <v>16125416</v>
      </c>
      <c r="CN17" s="64">
        <f t="shared" si="72"/>
        <v>16125416</v>
      </c>
      <c r="CO17" s="64">
        <f>'Всего с 01.01.22'!Y18</f>
        <v>0</v>
      </c>
      <c r="CP17" s="64">
        <f t="shared" si="73"/>
        <v>0</v>
      </c>
      <c r="CQ17" s="64">
        <f t="shared" si="74"/>
        <v>0</v>
      </c>
      <c r="CR17" s="64">
        <f t="shared" si="75"/>
        <v>0</v>
      </c>
      <c r="CS17" s="64">
        <f t="shared" si="76"/>
        <v>0</v>
      </c>
      <c r="CT17" s="64">
        <f>'Всего с 01.01.22'!Z18</f>
        <v>28839197</v>
      </c>
      <c r="CU17" s="64">
        <f t="shared" si="77"/>
        <v>7209799.25</v>
      </c>
      <c r="CV17" s="64">
        <f t="shared" si="78"/>
        <v>7209799.25</v>
      </c>
      <c r="CW17" s="64">
        <f t="shared" si="79"/>
        <v>7209799.25</v>
      </c>
      <c r="CX17" s="64">
        <f t="shared" si="80"/>
        <v>7209799.25</v>
      </c>
      <c r="CY17" s="64">
        <f>'Всего с 01.01.22'!AA18</f>
        <v>0</v>
      </c>
      <c r="CZ17" s="64">
        <f t="shared" si="81"/>
        <v>0</v>
      </c>
      <c r="DA17" s="64">
        <f t="shared" si="82"/>
        <v>0</v>
      </c>
      <c r="DB17" s="64">
        <f t="shared" si="83"/>
        <v>0</v>
      </c>
      <c r="DC17" s="64">
        <f t="shared" si="84"/>
        <v>0</v>
      </c>
    </row>
    <row r="18" spans="1:107" ht="15">
      <c r="A18" s="16">
        <v>10</v>
      </c>
      <c r="B18" s="11" t="s">
        <v>36</v>
      </c>
      <c r="C18" s="64">
        <f>'Всего с 01.01.22'!D19</f>
        <v>68971</v>
      </c>
      <c r="D18" s="64">
        <f t="shared" si="1"/>
        <v>17242.75</v>
      </c>
      <c r="E18" s="64">
        <f t="shared" si="2"/>
        <v>17242.75</v>
      </c>
      <c r="F18" s="64">
        <f t="shared" si="3"/>
        <v>17242.75</v>
      </c>
      <c r="G18" s="64">
        <f t="shared" si="4"/>
        <v>17242.75</v>
      </c>
      <c r="H18" s="64">
        <f>'Всего с 01.01.22'!F19</f>
        <v>12643</v>
      </c>
      <c r="I18" s="64">
        <f t="shared" si="5"/>
        <v>3160.75</v>
      </c>
      <c r="J18" s="64">
        <f t="shared" si="6"/>
        <v>3160.75</v>
      </c>
      <c r="K18" s="64">
        <f t="shared" si="7"/>
        <v>3160.75</v>
      </c>
      <c r="L18" s="64">
        <f t="shared" si="8"/>
        <v>3160.75</v>
      </c>
      <c r="M18" s="64">
        <f>'Всего с 01.01.22'!G19</f>
        <v>28136</v>
      </c>
      <c r="N18" s="64">
        <f t="shared" si="9"/>
        <v>7034</v>
      </c>
      <c r="O18" s="64">
        <f t="shared" si="10"/>
        <v>7034</v>
      </c>
      <c r="P18" s="64">
        <f t="shared" si="11"/>
        <v>7034</v>
      </c>
      <c r="Q18" s="64">
        <f t="shared" si="12"/>
        <v>7034</v>
      </c>
      <c r="R18" s="64">
        <f>'Всего с 01.01.22'!H19</f>
        <v>0</v>
      </c>
      <c r="S18" s="64">
        <f t="shared" si="13"/>
        <v>0</v>
      </c>
      <c r="T18" s="64">
        <f t="shared" si="14"/>
        <v>0</v>
      </c>
      <c r="U18" s="64">
        <f t="shared" si="15"/>
        <v>0</v>
      </c>
      <c r="V18" s="64">
        <f t="shared" si="16"/>
        <v>0</v>
      </c>
      <c r="W18" s="64">
        <f>'Всего с 01.01.22'!K19</f>
        <v>3442</v>
      </c>
      <c r="X18" s="64">
        <f t="shared" si="17"/>
        <v>860.5</v>
      </c>
      <c r="Y18" s="64">
        <f t="shared" si="18"/>
        <v>860.5</v>
      </c>
      <c r="Z18" s="64">
        <f t="shared" si="19"/>
        <v>860.5</v>
      </c>
      <c r="AA18" s="64">
        <f t="shared" si="20"/>
        <v>860.5</v>
      </c>
      <c r="AB18" s="64">
        <f>'Всего с 01.01.22'!L19</f>
        <v>0</v>
      </c>
      <c r="AC18" s="64">
        <f t="shared" si="21"/>
        <v>0</v>
      </c>
      <c r="AD18" s="64">
        <f t="shared" si="22"/>
        <v>0</v>
      </c>
      <c r="AE18" s="64">
        <f t="shared" si="23"/>
        <v>0</v>
      </c>
      <c r="AF18" s="64">
        <f t="shared" si="24"/>
        <v>0</v>
      </c>
      <c r="AG18" s="64">
        <f>'Всего с 01.01.22'!M19</f>
        <v>1418</v>
      </c>
      <c r="AH18" s="64">
        <f t="shared" si="25"/>
        <v>354.5</v>
      </c>
      <c r="AI18" s="64">
        <f t="shared" si="26"/>
        <v>354.5</v>
      </c>
      <c r="AJ18" s="64">
        <f t="shared" si="27"/>
        <v>354.5</v>
      </c>
      <c r="AK18" s="64">
        <f t="shared" si="85"/>
        <v>354.5</v>
      </c>
      <c r="AL18" s="64">
        <f>'Всего с 01.01.22'!N19</f>
        <v>0</v>
      </c>
      <c r="AM18" s="64">
        <f t="shared" si="28"/>
        <v>0</v>
      </c>
      <c r="AN18" s="64">
        <f t="shared" si="29"/>
        <v>0</v>
      </c>
      <c r="AO18" s="64">
        <f t="shared" si="30"/>
        <v>0</v>
      </c>
      <c r="AP18" s="64">
        <f t="shared" si="31"/>
        <v>0</v>
      </c>
      <c r="AQ18" s="64">
        <f t="shared" si="32"/>
        <v>165595122.9</v>
      </c>
      <c r="AR18" s="64">
        <f t="shared" si="33"/>
        <v>41398780.725</v>
      </c>
      <c r="AS18" s="64">
        <f t="shared" si="34"/>
        <v>41398780.725</v>
      </c>
      <c r="AT18" s="64">
        <f t="shared" si="35"/>
        <v>41398780.725</v>
      </c>
      <c r="AU18" s="64">
        <f t="shared" si="36"/>
        <v>41398780.725</v>
      </c>
      <c r="AV18" s="64">
        <f t="shared" si="37"/>
        <v>86445269.9</v>
      </c>
      <c r="AW18" s="64">
        <f t="shared" si="38"/>
        <v>21611317.475</v>
      </c>
      <c r="AX18" s="64">
        <f t="shared" si="39"/>
        <v>21611317.475</v>
      </c>
      <c r="AY18" s="64">
        <f t="shared" si="40"/>
        <v>21611317.475</v>
      </c>
      <c r="AZ18" s="64">
        <f t="shared" si="41"/>
        <v>21611317.475</v>
      </c>
      <c r="BA18" s="64">
        <f>'Всего с 01.01.22'!Q19</f>
        <v>63636530</v>
      </c>
      <c r="BB18" s="64">
        <f t="shared" si="0"/>
        <v>15909132.5</v>
      </c>
      <c r="BC18" s="64">
        <f t="shared" si="42"/>
        <v>15909132.5</v>
      </c>
      <c r="BD18" s="64">
        <f t="shared" si="43"/>
        <v>15909132.5</v>
      </c>
      <c r="BE18" s="64">
        <f t="shared" si="44"/>
        <v>15909132.5</v>
      </c>
      <c r="BF18" s="64">
        <f>'Всего с 01.01.22'!R19</f>
        <v>11391981.9</v>
      </c>
      <c r="BG18" s="64">
        <f t="shared" si="45"/>
        <v>2847995.475</v>
      </c>
      <c r="BH18" s="64">
        <f t="shared" si="46"/>
        <v>2847995.475</v>
      </c>
      <c r="BI18" s="64">
        <f t="shared" si="47"/>
        <v>2847995.475</v>
      </c>
      <c r="BJ18" s="64">
        <f t="shared" si="48"/>
        <v>2847995.475000001</v>
      </c>
      <c r="BK18" s="64">
        <f>'Всего с 01.01.22'!S19</f>
        <v>1566439</v>
      </c>
      <c r="BL18" s="64">
        <f t="shared" si="49"/>
        <v>391609.75</v>
      </c>
      <c r="BM18" s="64">
        <f t="shared" si="50"/>
        <v>391609.75</v>
      </c>
      <c r="BN18" s="64">
        <f t="shared" si="51"/>
        <v>391609.75</v>
      </c>
      <c r="BO18" s="64">
        <f t="shared" si="52"/>
        <v>391609.75</v>
      </c>
      <c r="BP18" s="64">
        <f>'Всего с 01.01.22'!T19</f>
        <v>894232</v>
      </c>
      <c r="BQ18" s="64">
        <f t="shared" si="53"/>
        <v>223558</v>
      </c>
      <c r="BR18" s="64">
        <f t="shared" si="54"/>
        <v>223558</v>
      </c>
      <c r="BS18" s="64">
        <f t="shared" si="55"/>
        <v>223558</v>
      </c>
      <c r="BT18" s="64">
        <f t="shared" si="56"/>
        <v>223558</v>
      </c>
      <c r="BU18" s="64">
        <f>'Всего с 01.01.22'!U19</f>
        <v>8956087</v>
      </c>
      <c r="BV18" s="64">
        <f t="shared" si="57"/>
        <v>2239021.75</v>
      </c>
      <c r="BW18" s="64">
        <f t="shared" si="58"/>
        <v>2239021.75</v>
      </c>
      <c r="BX18" s="64">
        <f t="shared" si="59"/>
        <v>2239021.75</v>
      </c>
      <c r="BY18" s="64">
        <f t="shared" si="60"/>
        <v>2239021.75</v>
      </c>
      <c r="BZ18" s="64">
        <f>'Всего с 01.01.22'!V19</f>
        <v>32848300</v>
      </c>
      <c r="CA18" s="64">
        <f t="shared" si="61"/>
        <v>8212075</v>
      </c>
      <c r="CB18" s="64">
        <f t="shared" si="62"/>
        <v>8212075</v>
      </c>
      <c r="CC18" s="64">
        <f t="shared" si="63"/>
        <v>8212075</v>
      </c>
      <c r="CD18" s="64">
        <f t="shared" si="64"/>
        <v>8212075</v>
      </c>
      <c r="CE18" s="64">
        <f>'Всего с 01.01.22'!W19</f>
        <v>0</v>
      </c>
      <c r="CF18" s="64">
        <f t="shared" si="65"/>
        <v>0</v>
      </c>
      <c r="CG18" s="64">
        <f t="shared" si="66"/>
        <v>0</v>
      </c>
      <c r="CH18" s="64">
        <f t="shared" si="67"/>
        <v>0</v>
      </c>
      <c r="CI18" s="64">
        <f t="shared" si="68"/>
        <v>0</v>
      </c>
      <c r="CJ18" s="64">
        <f>'Всего с 01.01.22'!X19</f>
        <v>64703865</v>
      </c>
      <c r="CK18" s="64">
        <f t="shared" si="69"/>
        <v>16175966.25</v>
      </c>
      <c r="CL18" s="64">
        <f t="shared" si="70"/>
        <v>16175966.25</v>
      </c>
      <c r="CM18" s="64">
        <f t="shared" si="71"/>
        <v>16175966.25</v>
      </c>
      <c r="CN18" s="64">
        <f t="shared" si="72"/>
        <v>16175966.25</v>
      </c>
      <c r="CO18" s="64">
        <f>'Всего с 01.01.22'!Y19</f>
        <v>0</v>
      </c>
      <c r="CP18" s="64">
        <f t="shared" si="73"/>
        <v>0</v>
      </c>
      <c r="CQ18" s="64">
        <f t="shared" si="74"/>
        <v>0</v>
      </c>
      <c r="CR18" s="64">
        <f t="shared" si="75"/>
        <v>0</v>
      </c>
      <c r="CS18" s="64">
        <f t="shared" si="76"/>
        <v>0</v>
      </c>
      <c r="CT18" s="64">
        <f>'Всего с 01.01.22'!Z19</f>
        <v>14445988</v>
      </c>
      <c r="CU18" s="64">
        <f t="shared" si="77"/>
        <v>3611497</v>
      </c>
      <c r="CV18" s="64">
        <f t="shared" si="78"/>
        <v>3611497</v>
      </c>
      <c r="CW18" s="64">
        <f t="shared" si="79"/>
        <v>3611497</v>
      </c>
      <c r="CX18" s="64">
        <f t="shared" si="80"/>
        <v>3611497</v>
      </c>
      <c r="CY18" s="64">
        <f>'Всего с 01.01.22'!AA19</f>
        <v>0</v>
      </c>
      <c r="CZ18" s="64">
        <f t="shared" si="81"/>
        <v>0</v>
      </c>
      <c r="DA18" s="64">
        <f t="shared" si="82"/>
        <v>0</v>
      </c>
      <c r="DB18" s="64">
        <f t="shared" si="83"/>
        <v>0</v>
      </c>
      <c r="DC18" s="64">
        <f t="shared" si="84"/>
        <v>0</v>
      </c>
    </row>
    <row r="19" spans="1:107" ht="15">
      <c r="A19" s="16">
        <v>11</v>
      </c>
      <c r="B19" s="11" t="s">
        <v>38</v>
      </c>
      <c r="C19" s="64">
        <f>'Всего с 01.01.22'!D20</f>
        <v>56307</v>
      </c>
      <c r="D19" s="64">
        <f t="shared" si="1"/>
        <v>14076.75</v>
      </c>
      <c r="E19" s="64">
        <f t="shared" si="2"/>
        <v>14076.75</v>
      </c>
      <c r="F19" s="64">
        <f t="shared" si="3"/>
        <v>14076.75</v>
      </c>
      <c r="G19" s="64">
        <f t="shared" si="4"/>
        <v>14076.75</v>
      </c>
      <c r="H19" s="64">
        <f>'Всего с 01.01.22'!F20</f>
        <v>12014</v>
      </c>
      <c r="I19" s="64">
        <f t="shared" si="5"/>
        <v>3003.5</v>
      </c>
      <c r="J19" s="64">
        <f t="shared" si="6"/>
        <v>3003.5</v>
      </c>
      <c r="K19" s="64">
        <f t="shared" si="7"/>
        <v>3003.5</v>
      </c>
      <c r="L19" s="64">
        <f t="shared" si="8"/>
        <v>3003.5</v>
      </c>
      <c r="M19" s="64">
        <f>'Всего с 01.01.22'!G20</f>
        <v>29669</v>
      </c>
      <c r="N19" s="64">
        <f t="shared" si="9"/>
        <v>7417.25</v>
      </c>
      <c r="O19" s="64">
        <f t="shared" si="10"/>
        <v>7417.25</v>
      </c>
      <c r="P19" s="64">
        <f t="shared" si="11"/>
        <v>7417.25</v>
      </c>
      <c r="Q19" s="64">
        <f t="shared" si="12"/>
        <v>7417.25</v>
      </c>
      <c r="R19" s="64">
        <f>'Всего с 01.01.22'!H20</f>
        <v>0</v>
      </c>
      <c r="S19" s="64">
        <f t="shared" si="13"/>
        <v>0</v>
      </c>
      <c r="T19" s="64">
        <f t="shared" si="14"/>
        <v>0</v>
      </c>
      <c r="U19" s="64">
        <f t="shared" si="15"/>
        <v>0</v>
      </c>
      <c r="V19" s="64">
        <f t="shared" si="16"/>
        <v>0</v>
      </c>
      <c r="W19" s="64">
        <f>'Всего с 01.01.22'!K20</f>
        <v>2762</v>
      </c>
      <c r="X19" s="64">
        <f t="shared" si="17"/>
        <v>690.5</v>
      </c>
      <c r="Y19" s="64">
        <f t="shared" si="18"/>
        <v>690.5</v>
      </c>
      <c r="Z19" s="64">
        <f t="shared" si="19"/>
        <v>690.5</v>
      </c>
      <c r="AA19" s="64">
        <f t="shared" si="20"/>
        <v>690.5</v>
      </c>
      <c r="AB19" s="64">
        <f>'Всего с 01.01.22'!L20</f>
        <v>0</v>
      </c>
      <c r="AC19" s="64">
        <f t="shared" si="21"/>
        <v>0</v>
      </c>
      <c r="AD19" s="64">
        <f t="shared" si="22"/>
        <v>0</v>
      </c>
      <c r="AE19" s="64">
        <f t="shared" si="23"/>
        <v>0</v>
      </c>
      <c r="AF19" s="64">
        <f t="shared" si="24"/>
        <v>0</v>
      </c>
      <c r="AG19" s="64">
        <f>'Всего с 01.01.22'!M20</f>
        <v>1883</v>
      </c>
      <c r="AH19" s="64">
        <f t="shared" si="25"/>
        <v>470.75</v>
      </c>
      <c r="AI19" s="64">
        <f t="shared" si="26"/>
        <v>470.75</v>
      </c>
      <c r="AJ19" s="64">
        <f t="shared" si="27"/>
        <v>470.75</v>
      </c>
      <c r="AK19" s="64">
        <f t="shared" si="85"/>
        <v>470.75</v>
      </c>
      <c r="AL19" s="64">
        <f>'Всего с 01.01.22'!N20</f>
        <v>0</v>
      </c>
      <c r="AM19" s="64">
        <f t="shared" si="28"/>
        <v>0</v>
      </c>
      <c r="AN19" s="64">
        <f t="shared" si="29"/>
        <v>0</v>
      </c>
      <c r="AO19" s="64">
        <f t="shared" si="30"/>
        <v>0</v>
      </c>
      <c r="AP19" s="64">
        <f t="shared" si="31"/>
        <v>0</v>
      </c>
      <c r="AQ19" s="64">
        <f t="shared" si="32"/>
        <v>145097407</v>
      </c>
      <c r="AR19" s="64">
        <f t="shared" si="33"/>
        <v>36274351.75</v>
      </c>
      <c r="AS19" s="64">
        <f t="shared" si="34"/>
        <v>36274351.75</v>
      </c>
      <c r="AT19" s="64">
        <f t="shared" si="35"/>
        <v>36274351.75</v>
      </c>
      <c r="AU19" s="64">
        <f t="shared" si="36"/>
        <v>36274351.75</v>
      </c>
      <c r="AV19" s="64">
        <f t="shared" si="37"/>
        <v>74481833</v>
      </c>
      <c r="AW19" s="64">
        <f t="shared" si="38"/>
        <v>18620458.25</v>
      </c>
      <c r="AX19" s="64">
        <f t="shared" si="39"/>
        <v>18620458.25</v>
      </c>
      <c r="AY19" s="64">
        <f t="shared" si="40"/>
        <v>18620458.25</v>
      </c>
      <c r="AZ19" s="64">
        <f t="shared" si="41"/>
        <v>18620458.25</v>
      </c>
      <c r="BA19" s="64">
        <f>'Всего с 01.01.22'!Q20</f>
        <v>64894198</v>
      </c>
      <c r="BB19" s="64">
        <f t="shared" si="0"/>
        <v>16223549.5</v>
      </c>
      <c r="BC19" s="64">
        <f t="shared" si="42"/>
        <v>16223549.5</v>
      </c>
      <c r="BD19" s="64">
        <f t="shared" si="43"/>
        <v>16223549.5</v>
      </c>
      <c r="BE19" s="64">
        <f t="shared" si="44"/>
        <v>16223549.5</v>
      </c>
      <c r="BF19" s="64">
        <f>'Всего с 01.01.22'!R20</f>
        <v>0</v>
      </c>
      <c r="BG19" s="64">
        <f t="shared" si="45"/>
        <v>0</v>
      </c>
      <c r="BH19" s="64">
        <f t="shared" si="46"/>
        <v>0</v>
      </c>
      <c r="BI19" s="64">
        <f t="shared" si="47"/>
        <v>0</v>
      </c>
      <c r="BJ19" s="64">
        <f t="shared" si="48"/>
        <v>0</v>
      </c>
      <c r="BK19" s="64">
        <f>'Всего с 01.01.22'!S20</f>
        <v>338380</v>
      </c>
      <c r="BL19" s="64">
        <f t="shared" si="49"/>
        <v>84595</v>
      </c>
      <c r="BM19" s="64">
        <f t="shared" si="50"/>
        <v>84595</v>
      </c>
      <c r="BN19" s="64">
        <f t="shared" si="51"/>
        <v>84595</v>
      </c>
      <c r="BO19" s="64">
        <f t="shared" si="52"/>
        <v>84595</v>
      </c>
      <c r="BP19" s="64">
        <f>'Всего с 01.01.22'!T20</f>
        <v>674863</v>
      </c>
      <c r="BQ19" s="64">
        <f t="shared" si="53"/>
        <v>168715.75</v>
      </c>
      <c r="BR19" s="64">
        <f t="shared" si="54"/>
        <v>168715.75</v>
      </c>
      <c r="BS19" s="64">
        <f t="shared" si="55"/>
        <v>168715.75</v>
      </c>
      <c r="BT19" s="64">
        <f t="shared" si="56"/>
        <v>168715.75</v>
      </c>
      <c r="BU19" s="64">
        <f>'Всего с 01.01.22'!U20</f>
        <v>8574392</v>
      </c>
      <c r="BV19" s="64">
        <f t="shared" si="57"/>
        <v>2143598</v>
      </c>
      <c r="BW19" s="64">
        <f t="shared" si="58"/>
        <v>2143598</v>
      </c>
      <c r="BX19" s="64">
        <f t="shared" si="59"/>
        <v>2143598</v>
      </c>
      <c r="BY19" s="64">
        <f t="shared" si="60"/>
        <v>2143598</v>
      </c>
      <c r="BZ19" s="64">
        <f>'Всего с 01.01.22'!V20</f>
        <v>18490900</v>
      </c>
      <c r="CA19" s="64">
        <f t="shared" si="61"/>
        <v>4622725</v>
      </c>
      <c r="CB19" s="64">
        <f t="shared" si="62"/>
        <v>4622725</v>
      </c>
      <c r="CC19" s="64">
        <f t="shared" si="63"/>
        <v>4622725</v>
      </c>
      <c r="CD19" s="64">
        <f t="shared" si="64"/>
        <v>4622725</v>
      </c>
      <c r="CE19" s="64">
        <f>'Всего с 01.01.22'!W20</f>
        <v>0</v>
      </c>
      <c r="CF19" s="64">
        <f t="shared" si="65"/>
        <v>0</v>
      </c>
      <c r="CG19" s="64">
        <f t="shared" si="66"/>
        <v>0</v>
      </c>
      <c r="CH19" s="64">
        <f t="shared" si="67"/>
        <v>0</v>
      </c>
      <c r="CI19" s="64">
        <f t="shared" si="68"/>
        <v>0</v>
      </c>
      <c r="CJ19" s="64">
        <f>'Всего с 01.01.22'!X20</f>
        <v>50900187</v>
      </c>
      <c r="CK19" s="64">
        <f t="shared" si="69"/>
        <v>12725046.75</v>
      </c>
      <c r="CL19" s="64">
        <f t="shared" si="70"/>
        <v>12725046.75</v>
      </c>
      <c r="CM19" s="64">
        <f t="shared" si="71"/>
        <v>12725046.75</v>
      </c>
      <c r="CN19" s="64">
        <f t="shared" si="72"/>
        <v>12725046.75</v>
      </c>
      <c r="CO19" s="64">
        <f>'Всего с 01.01.22'!Y20</f>
        <v>0</v>
      </c>
      <c r="CP19" s="64">
        <f t="shared" si="73"/>
        <v>0</v>
      </c>
      <c r="CQ19" s="64">
        <f t="shared" si="74"/>
        <v>0</v>
      </c>
      <c r="CR19" s="64">
        <f t="shared" si="75"/>
        <v>0</v>
      </c>
      <c r="CS19" s="64">
        <f t="shared" si="76"/>
        <v>0</v>
      </c>
      <c r="CT19" s="64">
        <f>'Всего с 01.01.22'!Z20</f>
        <v>19715387</v>
      </c>
      <c r="CU19" s="64">
        <f t="shared" si="77"/>
        <v>4928846.75</v>
      </c>
      <c r="CV19" s="64">
        <f t="shared" si="78"/>
        <v>4928846.75</v>
      </c>
      <c r="CW19" s="64">
        <f t="shared" si="79"/>
        <v>4928846.75</v>
      </c>
      <c r="CX19" s="64">
        <f t="shared" si="80"/>
        <v>4928846.75</v>
      </c>
      <c r="CY19" s="64">
        <f>'Всего с 01.01.22'!AA20</f>
        <v>0</v>
      </c>
      <c r="CZ19" s="64">
        <f t="shared" si="81"/>
        <v>0</v>
      </c>
      <c r="DA19" s="64">
        <f t="shared" si="82"/>
        <v>0</v>
      </c>
      <c r="DB19" s="64">
        <f t="shared" si="83"/>
        <v>0</v>
      </c>
      <c r="DC19" s="64">
        <f t="shared" si="84"/>
        <v>0</v>
      </c>
    </row>
    <row r="20" spans="1:107" ht="15">
      <c r="A20" s="16">
        <v>12</v>
      </c>
      <c r="B20" s="11" t="s">
        <v>39</v>
      </c>
      <c r="C20" s="64">
        <f>'Всего с 01.01.22'!D21</f>
        <v>2525</v>
      </c>
      <c r="D20" s="64">
        <f t="shared" si="1"/>
        <v>631.25</v>
      </c>
      <c r="E20" s="64">
        <f t="shared" si="2"/>
        <v>631.25</v>
      </c>
      <c r="F20" s="64">
        <f t="shared" si="3"/>
        <v>631.25</v>
      </c>
      <c r="G20" s="64">
        <f t="shared" si="4"/>
        <v>631.25</v>
      </c>
      <c r="H20" s="64">
        <f>'Всего с 01.01.22'!F21</f>
        <v>3700</v>
      </c>
      <c r="I20" s="64">
        <f t="shared" si="5"/>
        <v>925</v>
      </c>
      <c r="J20" s="64">
        <f t="shared" si="6"/>
        <v>925</v>
      </c>
      <c r="K20" s="64">
        <f t="shared" si="7"/>
        <v>925</v>
      </c>
      <c r="L20" s="64">
        <f t="shared" si="8"/>
        <v>925</v>
      </c>
      <c r="M20" s="64">
        <f>'Всего с 01.01.22'!G21</f>
        <v>7600</v>
      </c>
      <c r="N20" s="64">
        <f t="shared" si="9"/>
        <v>1900</v>
      </c>
      <c r="O20" s="64">
        <f t="shared" si="10"/>
        <v>1900</v>
      </c>
      <c r="P20" s="64">
        <f t="shared" si="11"/>
        <v>1900</v>
      </c>
      <c r="Q20" s="64">
        <f t="shared" si="12"/>
        <v>1900</v>
      </c>
      <c r="R20" s="64">
        <f>'Всего с 01.01.22'!H21</f>
        <v>0</v>
      </c>
      <c r="S20" s="64">
        <f t="shared" si="13"/>
        <v>0</v>
      </c>
      <c r="T20" s="64">
        <f t="shared" si="14"/>
        <v>0</v>
      </c>
      <c r="U20" s="64">
        <f t="shared" si="15"/>
        <v>0</v>
      </c>
      <c r="V20" s="64">
        <f t="shared" si="16"/>
        <v>0</v>
      </c>
      <c r="W20" s="64">
        <f>'Всего с 01.01.22'!K21</f>
        <v>0</v>
      </c>
      <c r="X20" s="64">
        <f t="shared" si="17"/>
        <v>0</v>
      </c>
      <c r="Y20" s="64">
        <f t="shared" si="18"/>
        <v>0</v>
      </c>
      <c r="Z20" s="64">
        <f t="shared" si="19"/>
        <v>0</v>
      </c>
      <c r="AA20" s="64">
        <f t="shared" si="20"/>
        <v>0</v>
      </c>
      <c r="AB20" s="64">
        <f>'Всего с 01.01.22'!L21</f>
        <v>0</v>
      </c>
      <c r="AC20" s="64">
        <f t="shared" si="21"/>
        <v>0</v>
      </c>
      <c r="AD20" s="64">
        <f t="shared" si="22"/>
        <v>0</v>
      </c>
      <c r="AE20" s="64">
        <f t="shared" si="23"/>
        <v>0</v>
      </c>
      <c r="AF20" s="64">
        <f t="shared" si="24"/>
        <v>0</v>
      </c>
      <c r="AG20" s="64">
        <f>'Всего с 01.01.22'!M21</f>
        <v>0</v>
      </c>
      <c r="AH20" s="64">
        <f t="shared" si="25"/>
        <v>0</v>
      </c>
      <c r="AI20" s="64">
        <f t="shared" si="26"/>
        <v>0</v>
      </c>
      <c r="AJ20" s="64">
        <f t="shared" si="27"/>
        <v>0</v>
      </c>
      <c r="AK20" s="64">
        <f t="shared" si="85"/>
        <v>0</v>
      </c>
      <c r="AL20" s="64">
        <f>'Всего с 01.01.22'!N21</f>
        <v>0</v>
      </c>
      <c r="AM20" s="64">
        <f t="shared" si="28"/>
        <v>0</v>
      </c>
      <c r="AN20" s="64">
        <f t="shared" si="29"/>
        <v>0</v>
      </c>
      <c r="AO20" s="64">
        <f t="shared" si="30"/>
        <v>0</v>
      </c>
      <c r="AP20" s="64">
        <f t="shared" si="31"/>
        <v>0</v>
      </c>
      <c r="AQ20" s="64">
        <f t="shared" si="32"/>
        <v>10820742</v>
      </c>
      <c r="AR20" s="64">
        <f t="shared" si="33"/>
        <v>2705185.5</v>
      </c>
      <c r="AS20" s="64">
        <f t="shared" si="34"/>
        <v>2705185.5</v>
      </c>
      <c r="AT20" s="64">
        <f t="shared" si="35"/>
        <v>2705185.5</v>
      </c>
      <c r="AU20" s="64">
        <f t="shared" si="36"/>
        <v>2705185.5</v>
      </c>
      <c r="AV20" s="64">
        <f t="shared" si="37"/>
        <v>10820742</v>
      </c>
      <c r="AW20" s="64">
        <f t="shared" si="38"/>
        <v>2705185.5</v>
      </c>
      <c r="AX20" s="64">
        <f t="shared" si="39"/>
        <v>2705185.5</v>
      </c>
      <c r="AY20" s="64">
        <f t="shared" si="40"/>
        <v>2705185.5</v>
      </c>
      <c r="AZ20" s="64">
        <f t="shared" si="41"/>
        <v>2705185.5</v>
      </c>
      <c r="BA20" s="64">
        <f>'Всего с 01.01.22'!Q21</f>
        <v>0</v>
      </c>
      <c r="BB20" s="64">
        <f t="shared" si="0"/>
        <v>0</v>
      </c>
      <c r="BC20" s="64">
        <f t="shared" si="42"/>
        <v>0</v>
      </c>
      <c r="BD20" s="64">
        <f t="shared" si="43"/>
        <v>0</v>
      </c>
      <c r="BE20" s="64">
        <f t="shared" si="44"/>
        <v>0</v>
      </c>
      <c r="BF20" s="64">
        <f>'Всего с 01.01.22'!R21</f>
        <v>7232582</v>
      </c>
      <c r="BG20" s="64">
        <f t="shared" si="45"/>
        <v>1808145.5</v>
      </c>
      <c r="BH20" s="64">
        <f t="shared" si="46"/>
        <v>1808145.5</v>
      </c>
      <c r="BI20" s="64">
        <f t="shared" si="47"/>
        <v>1808145.5</v>
      </c>
      <c r="BJ20" s="64">
        <f t="shared" si="48"/>
        <v>1808145.5</v>
      </c>
      <c r="BK20" s="64">
        <f>'Всего с 01.01.22'!S21</f>
        <v>0</v>
      </c>
      <c r="BL20" s="64">
        <f t="shared" si="49"/>
        <v>0</v>
      </c>
      <c r="BM20" s="64">
        <f t="shared" si="50"/>
        <v>0</v>
      </c>
      <c r="BN20" s="64">
        <f t="shared" si="51"/>
        <v>0</v>
      </c>
      <c r="BO20" s="64">
        <f t="shared" si="52"/>
        <v>0</v>
      </c>
      <c r="BP20" s="64">
        <f>'Всего с 01.01.22'!T21</f>
        <v>0</v>
      </c>
      <c r="BQ20" s="64">
        <f t="shared" si="53"/>
        <v>0</v>
      </c>
      <c r="BR20" s="64">
        <f t="shared" si="54"/>
        <v>0</v>
      </c>
      <c r="BS20" s="64">
        <f t="shared" si="55"/>
        <v>0</v>
      </c>
      <c r="BT20" s="64">
        <f t="shared" si="56"/>
        <v>0</v>
      </c>
      <c r="BU20" s="64">
        <f>'Всего с 01.01.22'!U21</f>
        <v>3588160</v>
      </c>
      <c r="BV20" s="64">
        <f t="shared" si="57"/>
        <v>897040</v>
      </c>
      <c r="BW20" s="64">
        <f t="shared" si="58"/>
        <v>897040</v>
      </c>
      <c r="BX20" s="64">
        <f t="shared" si="59"/>
        <v>897040</v>
      </c>
      <c r="BY20" s="64">
        <f t="shared" si="60"/>
        <v>897040</v>
      </c>
      <c r="BZ20" s="64">
        <f>'Всего с 01.01.22'!V21</f>
        <v>0</v>
      </c>
      <c r="CA20" s="64">
        <f t="shared" si="61"/>
        <v>0</v>
      </c>
      <c r="CB20" s="64">
        <f t="shared" si="62"/>
        <v>0</v>
      </c>
      <c r="CC20" s="64">
        <f t="shared" si="63"/>
        <v>0</v>
      </c>
      <c r="CD20" s="64">
        <f t="shared" si="64"/>
        <v>0</v>
      </c>
      <c r="CE20" s="64">
        <f>'Всего с 01.01.22'!W21</f>
        <v>0</v>
      </c>
      <c r="CF20" s="64">
        <f t="shared" si="65"/>
        <v>0</v>
      </c>
      <c r="CG20" s="64">
        <f t="shared" si="66"/>
        <v>0</v>
      </c>
      <c r="CH20" s="64">
        <f t="shared" si="67"/>
        <v>0</v>
      </c>
      <c r="CI20" s="64">
        <f t="shared" si="68"/>
        <v>0</v>
      </c>
      <c r="CJ20" s="64">
        <f>'Всего с 01.01.22'!X21</f>
        <v>0</v>
      </c>
      <c r="CK20" s="64">
        <f t="shared" si="69"/>
        <v>0</v>
      </c>
      <c r="CL20" s="64">
        <f t="shared" si="70"/>
        <v>0</v>
      </c>
      <c r="CM20" s="64">
        <f t="shared" si="71"/>
        <v>0</v>
      </c>
      <c r="CN20" s="64">
        <f t="shared" si="72"/>
        <v>0</v>
      </c>
      <c r="CO20" s="64">
        <f>'Всего с 01.01.22'!Y21</f>
        <v>0</v>
      </c>
      <c r="CP20" s="64">
        <f t="shared" si="73"/>
        <v>0</v>
      </c>
      <c r="CQ20" s="64">
        <f t="shared" si="74"/>
        <v>0</v>
      </c>
      <c r="CR20" s="64">
        <f t="shared" si="75"/>
        <v>0</v>
      </c>
      <c r="CS20" s="64">
        <f t="shared" si="76"/>
        <v>0</v>
      </c>
      <c r="CT20" s="64">
        <f>'Всего с 01.01.22'!Z21</f>
        <v>0</v>
      </c>
      <c r="CU20" s="64">
        <f t="shared" si="77"/>
        <v>0</v>
      </c>
      <c r="CV20" s="64">
        <f t="shared" si="78"/>
        <v>0</v>
      </c>
      <c r="CW20" s="64">
        <f t="shared" si="79"/>
        <v>0</v>
      </c>
      <c r="CX20" s="64">
        <f t="shared" si="80"/>
        <v>0</v>
      </c>
      <c r="CY20" s="64">
        <f>'Всего с 01.01.22'!AA21</f>
        <v>0</v>
      </c>
      <c r="CZ20" s="64">
        <f t="shared" si="81"/>
        <v>0</v>
      </c>
      <c r="DA20" s="64">
        <f t="shared" si="82"/>
        <v>0</v>
      </c>
      <c r="DB20" s="64">
        <f t="shared" si="83"/>
        <v>0</v>
      </c>
      <c r="DC20" s="64">
        <f t="shared" si="84"/>
        <v>0</v>
      </c>
    </row>
    <row r="21" spans="1:107" ht="15">
      <c r="A21" s="16">
        <v>13</v>
      </c>
      <c r="B21" s="11" t="s">
        <v>41</v>
      </c>
      <c r="C21" s="64">
        <f>'Всего с 01.01.22'!D22</f>
        <v>19497</v>
      </c>
      <c r="D21" s="64">
        <f t="shared" si="1"/>
        <v>4874.25</v>
      </c>
      <c r="E21" s="64">
        <f t="shared" si="2"/>
        <v>4874.25</v>
      </c>
      <c r="F21" s="64">
        <f t="shared" si="3"/>
        <v>4874.25</v>
      </c>
      <c r="G21" s="64">
        <f t="shared" si="4"/>
        <v>4874.25</v>
      </c>
      <c r="H21" s="64">
        <f>'Всего с 01.01.22'!F22</f>
        <v>4944</v>
      </c>
      <c r="I21" s="64">
        <f t="shared" si="5"/>
        <v>1236</v>
      </c>
      <c r="J21" s="64">
        <f t="shared" si="6"/>
        <v>1236</v>
      </c>
      <c r="K21" s="64">
        <f t="shared" si="7"/>
        <v>1236</v>
      </c>
      <c r="L21" s="64">
        <f t="shared" si="8"/>
        <v>1236</v>
      </c>
      <c r="M21" s="64">
        <f>'Всего с 01.01.22'!G22</f>
        <v>15266</v>
      </c>
      <c r="N21" s="64">
        <f t="shared" si="9"/>
        <v>3816.5</v>
      </c>
      <c r="O21" s="64">
        <f t="shared" si="10"/>
        <v>3816.5</v>
      </c>
      <c r="P21" s="64">
        <f t="shared" si="11"/>
        <v>3816.5</v>
      </c>
      <c r="Q21" s="64">
        <f t="shared" si="12"/>
        <v>3816.5</v>
      </c>
      <c r="R21" s="64">
        <f>'Всего с 01.01.22'!H22</f>
        <v>0</v>
      </c>
      <c r="S21" s="64">
        <f t="shared" si="13"/>
        <v>0</v>
      </c>
      <c r="T21" s="64">
        <f t="shared" si="14"/>
        <v>0</v>
      </c>
      <c r="U21" s="64">
        <f t="shared" si="15"/>
        <v>0</v>
      </c>
      <c r="V21" s="64">
        <f t="shared" si="16"/>
        <v>0</v>
      </c>
      <c r="W21" s="64">
        <f>'Всего с 01.01.22'!K22</f>
        <v>728</v>
      </c>
      <c r="X21" s="64">
        <f t="shared" si="17"/>
        <v>182</v>
      </c>
      <c r="Y21" s="64">
        <f t="shared" si="18"/>
        <v>182</v>
      </c>
      <c r="Z21" s="64">
        <f t="shared" si="19"/>
        <v>182</v>
      </c>
      <c r="AA21" s="64">
        <f t="shared" si="20"/>
        <v>182</v>
      </c>
      <c r="AB21" s="64">
        <f>'Всего с 01.01.22'!L22</f>
        <v>0</v>
      </c>
      <c r="AC21" s="64">
        <f t="shared" si="21"/>
        <v>0</v>
      </c>
      <c r="AD21" s="64">
        <f t="shared" si="22"/>
        <v>0</v>
      </c>
      <c r="AE21" s="64">
        <f t="shared" si="23"/>
        <v>0</v>
      </c>
      <c r="AF21" s="64">
        <f t="shared" si="24"/>
        <v>0</v>
      </c>
      <c r="AG21" s="64">
        <f>'Всего с 01.01.22'!M22</f>
        <v>905</v>
      </c>
      <c r="AH21" s="64">
        <f t="shared" si="25"/>
        <v>226.25</v>
      </c>
      <c r="AI21" s="64">
        <f t="shared" si="26"/>
        <v>226.25</v>
      </c>
      <c r="AJ21" s="64">
        <f t="shared" si="27"/>
        <v>226.25</v>
      </c>
      <c r="AK21" s="64">
        <f t="shared" si="85"/>
        <v>226.25</v>
      </c>
      <c r="AL21" s="64">
        <f>'Всего с 01.01.22'!N22</f>
        <v>0</v>
      </c>
      <c r="AM21" s="64">
        <f t="shared" si="28"/>
        <v>0</v>
      </c>
      <c r="AN21" s="64">
        <f t="shared" si="29"/>
        <v>0</v>
      </c>
      <c r="AO21" s="64">
        <f t="shared" si="30"/>
        <v>0</v>
      </c>
      <c r="AP21" s="64">
        <f t="shared" si="31"/>
        <v>0</v>
      </c>
      <c r="AQ21" s="64">
        <f t="shared" si="32"/>
        <v>58309980.2</v>
      </c>
      <c r="AR21" s="64">
        <f t="shared" si="33"/>
        <v>14577495.05</v>
      </c>
      <c r="AS21" s="64">
        <f t="shared" si="34"/>
        <v>14577495.05</v>
      </c>
      <c r="AT21" s="64">
        <f t="shared" si="35"/>
        <v>14577495.05</v>
      </c>
      <c r="AU21" s="64">
        <f t="shared" si="36"/>
        <v>14577495.05</v>
      </c>
      <c r="AV21" s="64">
        <f t="shared" si="37"/>
        <v>34371227.2</v>
      </c>
      <c r="AW21" s="64">
        <f t="shared" si="38"/>
        <v>8592806.8</v>
      </c>
      <c r="AX21" s="64">
        <f t="shared" si="39"/>
        <v>8592806.8</v>
      </c>
      <c r="AY21" s="64">
        <f t="shared" si="40"/>
        <v>8592806.8</v>
      </c>
      <c r="AZ21" s="64">
        <f t="shared" si="41"/>
        <v>8592806.8</v>
      </c>
      <c r="BA21" s="64">
        <f>'Всего с 01.01.22'!Q22</f>
        <v>28527215</v>
      </c>
      <c r="BB21" s="64">
        <f t="shared" si="0"/>
        <v>7131803.75</v>
      </c>
      <c r="BC21" s="64">
        <f t="shared" si="42"/>
        <v>7131803.75</v>
      </c>
      <c r="BD21" s="64">
        <f t="shared" si="43"/>
        <v>7131803.75</v>
      </c>
      <c r="BE21" s="64">
        <f t="shared" si="44"/>
        <v>7131803.75</v>
      </c>
      <c r="BF21" s="64">
        <f>'Всего с 01.01.22'!R22</f>
        <v>1754693.2000000002</v>
      </c>
      <c r="BG21" s="64">
        <f t="shared" si="45"/>
        <v>438673.30000000005</v>
      </c>
      <c r="BH21" s="64">
        <f t="shared" si="46"/>
        <v>438673.30000000005</v>
      </c>
      <c r="BI21" s="64">
        <f t="shared" si="47"/>
        <v>438673.30000000005</v>
      </c>
      <c r="BJ21" s="64">
        <f t="shared" si="48"/>
        <v>438673.30000000005</v>
      </c>
      <c r="BK21" s="64">
        <f>'Всего с 01.01.22'!S22</f>
        <v>83097</v>
      </c>
      <c r="BL21" s="64">
        <f t="shared" si="49"/>
        <v>20774.25</v>
      </c>
      <c r="BM21" s="64">
        <f t="shared" si="50"/>
        <v>20774.25</v>
      </c>
      <c r="BN21" s="64">
        <f t="shared" si="51"/>
        <v>20774.25</v>
      </c>
      <c r="BO21" s="64">
        <f t="shared" si="52"/>
        <v>20774.25</v>
      </c>
      <c r="BP21" s="64">
        <f>'Всего с 01.01.22'!T22</f>
        <v>478327</v>
      </c>
      <c r="BQ21" s="64">
        <f t="shared" si="53"/>
        <v>119581.75</v>
      </c>
      <c r="BR21" s="64">
        <f t="shared" si="54"/>
        <v>119581.75</v>
      </c>
      <c r="BS21" s="64">
        <f t="shared" si="55"/>
        <v>119581.75</v>
      </c>
      <c r="BT21" s="64">
        <f t="shared" si="56"/>
        <v>119581.75</v>
      </c>
      <c r="BU21" s="64">
        <f>'Всего с 01.01.22'!U22</f>
        <v>3527895</v>
      </c>
      <c r="BV21" s="64">
        <f t="shared" si="57"/>
        <v>881973.75</v>
      </c>
      <c r="BW21" s="64">
        <f t="shared" si="58"/>
        <v>881973.75</v>
      </c>
      <c r="BX21" s="64">
        <f t="shared" si="59"/>
        <v>881973.75</v>
      </c>
      <c r="BY21" s="64">
        <f t="shared" si="60"/>
        <v>881973.75</v>
      </c>
      <c r="BZ21" s="64">
        <f>'Всего с 01.01.22'!V22</f>
        <v>15828700</v>
      </c>
      <c r="CA21" s="64">
        <f t="shared" si="61"/>
        <v>3957175</v>
      </c>
      <c r="CB21" s="64">
        <f t="shared" si="62"/>
        <v>3957175</v>
      </c>
      <c r="CC21" s="64">
        <f t="shared" si="63"/>
        <v>3957175</v>
      </c>
      <c r="CD21" s="64">
        <f t="shared" si="64"/>
        <v>3957175</v>
      </c>
      <c r="CE21" s="64">
        <f>'Всего с 01.01.22'!W22</f>
        <v>0</v>
      </c>
      <c r="CF21" s="64">
        <f t="shared" si="65"/>
        <v>0</v>
      </c>
      <c r="CG21" s="64">
        <f t="shared" si="66"/>
        <v>0</v>
      </c>
      <c r="CH21" s="64">
        <f t="shared" si="67"/>
        <v>0</v>
      </c>
      <c r="CI21" s="64">
        <f t="shared" si="68"/>
        <v>0</v>
      </c>
      <c r="CJ21" s="64">
        <f>'Всего с 01.01.22'!X22</f>
        <v>14058496</v>
      </c>
      <c r="CK21" s="64">
        <f t="shared" si="69"/>
        <v>3514624</v>
      </c>
      <c r="CL21" s="64">
        <f t="shared" si="70"/>
        <v>3514624</v>
      </c>
      <c r="CM21" s="64">
        <f t="shared" si="71"/>
        <v>3514624</v>
      </c>
      <c r="CN21" s="64">
        <f t="shared" si="72"/>
        <v>3514624</v>
      </c>
      <c r="CO21" s="64">
        <f>'Всего с 01.01.22'!Y22</f>
        <v>0</v>
      </c>
      <c r="CP21" s="64">
        <f t="shared" si="73"/>
        <v>0</v>
      </c>
      <c r="CQ21" s="64">
        <f t="shared" si="74"/>
        <v>0</v>
      </c>
      <c r="CR21" s="64">
        <f t="shared" si="75"/>
        <v>0</v>
      </c>
      <c r="CS21" s="64">
        <f t="shared" si="76"/>
        <v>0</v>
      </c>
      <c r="CT21" s="64">
        <f>'Всего с 01.01.22'!Z22</f>
        <v>9880257</v>
      </c>
      <c r="CU21" s="64">
        <f t="shared" si="77"/>
        <v>2470064.25</v>
      </c>
      <c r="CV21" s="64">
        <f t="shared" si="78"/>
        <v>2470064.25</v>
      </c>
      <c r="CW21" s="64">
        <f t="shared" si="79"/>
        <v>2470064.25</v>
      </c>
      <c r="CX21" s="64">
        <f t="shared" si="80"/>
        <v>2470064.25</v>
      </c>
      <c r="CY21" s="64">
        <f>'Всего с 01.01.22'!AA22</f>
        <v>0</v>
      </c>
      <c r="CZ21" s="64">
        <f t="shared" si="81"/>
        <v>0</v>
      </c>
      <c r="DA21" s="64">
        <f t="shared" si="82"/>
        <v>0</v>
      </c>
      <c r="DB21" s="64">
        <f t="shared" si="83"/>
        <v>0</v>
      </c>
      <c r="DC21" s="64">
        <f t="shared" si="84"/>
        <v>0</v>
      </c>
    </row>
    <row r="22" spans="1:107" ht="15">
      <c r="A22" s="16">
        <v>14</v>
      </c>
      <c r="B22" s="11" t="s">
        <v>42</v>
      </c>
      <c r="C22" s="64">
        <f>'Всего с 01.01.22'!D23</f>
        <v>11224</v>
      </c>
      <c r="D22" s="64">
        <f t="shared" si="1"/>
        <v>2806</v>
      </c>
      <c r="E22" s="64">
        <f t="shared" si="2"/>
        <v>2806</v>
      </c>
      <c r="F22" s="64">
        <f t="shared" si="3"/>
        <v>2806</v>
      </c>
      <c r="G22" s="64">
        <f t="shared" si="4"/>
        <v>2806</v>
      </c>
      <c r="H22" s="64">
        <f>'Всего с 01.01.22'!F23</f>
        <v>1000</v>
      </c>
      <c r="I22" s="64">
        <f t="shared" si="5"/>
        <v>250</v>
      </c>
      <c r="J22" s="64">
        <f t="shared" si="6"/>
        <v>250</v>
      </c>
      <c r="K22" s="64">
        <f t="shared" si="7"/>
        <v>250</v>
      </c>
      <c r="L22" s="64">
        <f t="shared" si="8"/>
        <v>250</v>
      </c>
      <c r="M22" s="64">
        <f>'Всего с 01.01.22'!G23</f>
        <v>22696</v>
      </c>
      <c r="N22" s="64">
        <f t="shared" si="9"/>
        <v>5674</v>
      </c>
      <c r="O22" s="64">
        <f t="shared" si="10"/>
        <v>5674</v>
      </c>
      <c r="P22" s="64">
        <f t="shared" si="11"/>
        <v>5674</v>
      </c>
      <c r="Q22" s="64">
        <f t="shared" si="12"/>
        <v>5674</v>
      </c>
      <c r="R22" s="64">
        <f>'Всего с 01.01.22'!H23</f>
        <v>0</v>
      </c>
      <c r="S22" s="64">
        <f t="shared" si="13"/>
        <v>0</v>
      </c>
      <c r="T22" s="64">
        <f t="shared" si="14"/>
        <v>0</v>
      </c>
      <c r="U22" s="64">
        <f t="shared" si="15"/>
        <v>0</v>
      </c>
      <c r="V22" s="64">
        <f t="shared" si="16"/>
        <v>0</v>
      </c>
      <c r="W22" s="64">
        <f>'Всего с 01.01.22'!K23</f>
        <v>0</v>
      </c>
      <c r="X22" s="64">
        <f t="shared" si="17"/>
        <v>0</v>
      </c>
      <c r="Y22" s="64">
        <f t="shared" si="18"/>
        <v>0</v>
      </c>
      <c r="Z22" s="64">
        <f t="shared" si="19"/>
        <v>0</v>
      </c>
      <c r="AA22" s="64">
        <f t="shared" si="20"/>
        <v>0</v>
      </c>
      <c r="AB22" s="64">
        <f>'Всего с 01.01.22'!L23</f>
        <v>0</v>
      </c>
      <c r="AC22" s="64">
        <f t="shared" si="21"/>
        <v>0</v>
      </c>
      <c r="AD22" s="64">
        <f t="shared" si="22"/>
        <v>0</v>
      </c>
      <c r="AE22" s="64">
        <f t="shared" si="23"/>
        <v>0</v>
      </c>
      <c r="AF22" s="64">
        <f t="shared" si="24"/>
        <v>0</v>
      </c>
      <c r="AG22" s="64">
        <f>'Всего с 01.01.22'!M23</f>
        <v>0</v>
      </c>
      <c r="AH22" s="64">
        <f t="shared" si="25"/>
        <v>0</v>
      </c>
      <c r="AI22" s="64">
        <f t="shared" si="26"/>
        <v>0</v>
      </c>
      <c r="AJ22" s="64">
        <f t="shared" si="27"/>
        <v>0</v>
      </c>
      <c r="AK22" s="64">
        <f t="shared" si="85"/>
        <v>0</v>
      </c>
      <c r="AL22" s="64">
        <f>'Всего с 01.01.22'!N23</f>
        <v>0</v>
      </c>
      <c r="AM22" s="64">
        <f t="shared" si="28"/>
        <v>0</v>
      </c>
      <c r="AN22" s="64">
        <f t="shared" si="29"/>
        <v>0</v>
      </c>
      <c r="AO22" s="64">
        <f t="shared" si="30"/>
        <v>0</v>
      </c>
      <c r="AP22" s="64">
        <f t="shared" si="31"/>
        <v>0</v>
      </c>
      <c r="AQ22" s="64">
        <f t="shared" si="32"/>
        <v>21107046</v>
      </c>
      <c r="AR22" s="64">
        <f t="shared" si="33"/>
        <v>5276761.5</v>
      </c>
      <c r="AS22" s="64">
        <f t="shared" si="34"/>
        <v>5276761.5</v>
      </c>
      <c r="AT22" s="64">
        <f t="shared" si="35"/>
        <v>5276761.5</v>
      </c>
      <c r="AU22" s="64">
        <f t="shared" si="36"/>
        <v>5276761.5</v>
      </c>
      <c r="AV22" s="64">
        <f t="shared" si="37"/>
        <v>21107046</v>
      </c>
      <c r="AW22" s="64">
        <f t="shared" si="38"/>
        <v>5276761.5</v>
      </c>
      <c r="AX22" s="64">
        <f t="shared" si="39"/>
        <v>5276761.5</v>
      </c>
      <c r="AY22" s="64">
        <f t="shared" si="40"/>
        <v>5276761.5</v>
      </c>
      <c r="AZ22" s="64">
        <f t="shared" si="41"/>
        <v>5276761.5</v>
      </c>
      <c r="BA22" s="64">
        <f>'Всего с 01.01.22'!Q23</f>
        <v>0</v>
      </c>
      <c r="BB22" s="64">
        <f t="shared" si="0"/>
        <v>0</v>
      </c>
      <c r="BC22" s="64">
        <f t="shared" si="42"/>
        <v>0</v>
      </c>
      <c r="BD22" s="64">
        <f t="shared" si="43"/>
        <v>0</v>
      </c>
      <c r="BE22" s="64">
        <f t="shared" si="44"/>
        <v>0</v>
      </c>
      <c r="BF22" s="64">
        <f>'Всего с 01.01.22'!R23</f>
        <v>20472546</v>
      </c>
      <c r="BG22" s="64">
        <f t="shared" si="45"/>
        <v>5118136.5</v>
      </c>
      <c r="BH22" s="64">
        <f t="shared" si="46"/>
        <v>5118136.5</v>
      </c>
      <c r="BI22" s="64">
        <f t="shared" si="47"/>
        <v>5118136.5</v>
      </c>
      <c r="BJ22" s="64">
        <f t="shared" si="48"/>
        <v>5118136.5</v>
      </c>
      <c r="BK22" s="64">
        <f>'Всего с 01.01.22'!S23</f>
        <v>0</v>
      </c>
      <c r="BL22" s="64">
        <f t="shared" si="49"/>
        <v>0</v>
      </c>
      <c r="BM22" s="64">
        <f t="shared" si="50"/>
        <v>0</v>
      </c>
      <c r="BN22" s="64">
        <f t="shared" si="51"/>
        <v>0</v>
      </c>
      <c r="BO22" s="64">
        <f t="shared" si="52"/>
        <v>0</v>
      </c>
      <c r="BP22" s="64">
        <f>'Всего с 01.01.22'!T23</f>
        <v>0</v>
      </c>
      <c r="BQ22" s="64">
        <f t="shared" si="53"/>
        <v>0</v>
      </c>
      <c r="BR22" s="64">
        <f t="shared" si="54"/>
        <v>0</v>
      </c>
      <c r="BS22" s="64">
        <f t="shared" si="55"/>
        <v>0</v>
      </c>
      <c r="BT22" s="64">
        <f t="shared" si="56"/>
        <v>0</v>
      </c>
      <c r="BU22" s="64">
        <f>'Всего с 01.01.22'!U23</f>
        <v>634500</v>
      </c>
      <c r="BV22" s="64">
        <f t="shared" si="57"/>
        <v>158625</v>
      </c>
      <c r="BW22" s="64">
        <f t="shared" si="58"/>
        <v>158625</v>
      </c>
      <c r="BX22" s="64">
        <f t="shared" si="59"/>
        <v>158625</v>
      </c>
      <c r="BY22" s="64">
        <f t="shared" si="60"/>
        <v>158625</v>
      </c>
      <c r="BZ22" s="64">
        <f>'Всего с 01.01.22'!V23</f>
        <v>0</v>
      </c>
      <c r="CA22" s="64">
        <f t="shared" si="61"/>
        <v>0</v>
      </c>
      <c r="CB22" s="64">
        <f t="shared" si="62"/>
        <v>0</v>
      </c>
      <c r="CC22" s="64">
        <f t="shared" si="63"/>
        <v>0</v>
      </c>
      <c r="CD22" s="64">
        <f t="shared" si="64"/>
        <v>0</v>
      </c>
      <c r="CE22" s="64">
        <f>'Всего с 01.01.22'!W23</f>
        <v>0</v>
      </c>
      <c r="CF22" s="64">
        <f t="shared" si="65"/>
        <v>0</v>
      </c>
      <c r="CG22" s="64">
        <f t="shared" si="66"/>
        <v>0</v>
      </c>
      <c r="CH22" s="64">
        <f t="shared" si="67"/>
        <v>0</v>
      </c>
      <c r="CI22" s="64">
        <f t="shared" si="68"/>
        <v>0</v>
      </c>
      <c r="CJ22" s="64">
        <f>'Всего с 01.01.22'!X23</f>
        <v>0</v>
      </c>
      <c r="CK22" s="64">
        <f t="shared" si="69"/>
        <v>0</v>
      </c>
      <c r="CL22" s="64">
        <f t="shared" si="70"/>
        <v>0</v>
      </c>
      <c r="CM22" s="64">
        <f t="shared" si="71"/>
        <v>0</v>
      </c>
      <c r="CN22" s="64">
        <f t="shared" si="72"/>
        <v>0</v>
      </c>
      <c r="CO22" s="64">
        <f>'Всего с 01.01.22'!Y23</f>
        <v>0</v>
      </c>
      <c r="CP22" s="64">
        <f t="shared" si="73"/>
        <v>0</v>
      </c>
      <c r="CQ22" s="64">
        <f t="shared" si="74"/>
        <v>0</v>
      </c>
      <c r="CR22" s="64">
        <f t="shared" si="75"/>
        <v>0</v>
      </c>
      <c r="CS22" s="64">
        <f t="shared" si="76"/>
        <v>0</v>
      </c>
      <c r="CT22" s="64">
        <f>'Всего с 01.01.22'!Z23</f>
        <v>0</v>
      </c>
      <c r="CU22" s="64">
        <f t="shared" si="77"/>
        <v>0</v>
      </c>
      <c r="CV22" s="64">
        <f t="shared" si="78"/>
        <v>0</v>
      </c>
      <c r="CW22" s="64">
        <f t="shared" si="79"/>
        <v>0</v>
      </c>
      <c r="CX22" s="64">
        <f t="shared" si="80"/>
        <v>0</v>
      </c>
      <c r="CY22" s="64">
        <f>'Всего с 01.01.22'!AA23</f>
        <v>0</v>
      </c>
      <c r="CZ22" s="64">
        <f t="shared" si="81"/>
        <v>0</v>
      </c>
      <c r="DA22" s="64">
        <f t="shared" si="82"/>
        <v>0</v>
      </c>
      <c r="DB22" s="64">
        <f t="shared" si="83"/>
        <v>0</v>
      </c>
      <c r="DC22" s="64">
        <f t="shared" si="84"/>
        <v>0</v>
      </c>
    </row>
    <row r="23" spans="1:107" ht="15">
      <c r="A23" s="16">
        <v>15</v>
      </c>
      <c r="B23" s="11" t="s">
        <v>44</v>
      </c>
      <c r="C23" s="64">
        <f>'Всего с 01.01.22'!D24</f>
        <v>19472</v>
      </c>
      <c r="D23" s="64">
        <f t="shared" si="1"/>
        <v>4868</v>
      </c>
      <c r="E23" s="64">
        <f t="shared" si="2"/>
        <v>4868</v>
      </c>
      <c r="F23" s="64">
        <f t="shared" si="3"/>
        <v>4868</v>
      </c>
      <c r="G23" s="64">
        <f t="shared" si="4"/>
        <v>4868</v>
      </c>
      <c r="H23" s="64">
        <f>'Всего с 01.01.22'!F24</f>
        <v>9037</v>
      </c>
      <c r="I23" s="64">
        <f t="shared" si="5"/>
        <v>2259.25</v>
      </c>
      <c r="J23" s="64">
        <f t="shared" si="6"/>
        <v>2259.25</v>
      </c>
      <c r="K23" s="64">
        <f t="shared" si="7"/>
        <v>2259.25</v>
      </c>
      <c r="L23" s="64">
        <f t="shared" si="8"/>
        <v>2259.25</v>
      </c>
      <c r="M23" s="64">
        <f>'Всего с 01.01.22'!G24</f>
        <v>27019</v>
      </c>
      <c r="N23" s="64">
        <f t="shared" si="9"/>
        <v>6754.75</v>
      </c>
      <c r="O23" s="64">
        <f t="shared" si="10"/>
        <v>6754.75</v>
      </c>
      <c r="P23" s="64">
        <f t="shared" si="11"/>
        <v>6754.75</v>
      </c>
      <c r="Q23" s="64">
        <f t="shared" si="12"/>
        <v>6754.75</v>
      </c>
      <c r="R23" s="64">
        <f>'Всего с 01.01.22'!H24</f>
        <v>0</v>
      </c>
      <c r="S23" s="64">
        <f t="shared" si="13"/>
        <v>0</v>
      </c>
      <c r="T23" s="64">
        <f t="shared" si="14"/>
        <v>0</v>
      </c>
      <c r="U23" s="64">
        <f t="shared" si="15"/>
        <v>0</v>
      </c>
      <c r="V23" s="64">
        <f t="shared" si="16"/>
        <v>0</v>
      </c>
      <c r="W23" s="64">
        <f>'Всего с 01.01.22'!K24</f>
        <v>728</v>
      </c>
      <c r="X23" s="64">
        <f t="shared" si="17"/>
        <v>182</v>
      </c>
      <c r="Y23" s="64">
        <f t="shared" si="18"/>
        <v>182</v>
      </c>
      <c r="Z23" s="64">
        <f t="shared" si="19"/>
        <v>182</v>
      </c>
      <c r="AA23" s="64">
        <f t="shared" si="20"/>
        <v>182</v>
      </c>
      <c r="AB23" s="64">
        <f>'Всего с 01.01.22'!L24</f>
        <v>0</v>
      </c>
      <c r="AC23" s="64">
        <f t="shared" si="21"/>
        <v>0</v>
      </c>
      <c r="AD23" s="64">
        <f t="shared" si="22"/>
        <v>0</v>
      </c>
      <c r="AE23" s="64">
        <f t="shared" si="23"/>
        <v>0</v>
      </c>
      <c r="AF23" s="64">
        <f t="shared" si="24"/>
        <v>0</v>
      </c>
      <c r="AG23" s="64">
        <f>'Всего с 01.01.22'!M24</f>
        <v>958</v>
      </c>
      <c r="AH23" s="64">
        <f t="shared" si="25"/>
        <v>239.5</v>
      </c>
      <c r="AI23" s="64">
        <f t="shared" si="26"/>
        <v>239.5</v>
      </c>
      <c r="AJ23" s="64">
        <f t="shared" si="27"/>
        <v>239.5</v>
      </c>
      <c r="AK23" s="64">
        <f t="shared" si="85"/>
        <v>239.5</v>
      </c>
      <c r="AL23" s="64">
        <f>'Всего с 01.01.22'!N24</f>
        <v>0</v>
      </c>
      <c r="AM23" s="64">
        <f t="shared" si="28"/>
        <v>0</v>
      </c>
      <c r="AN23" s="64">
        <f t="shared" si="29"/>
        <v>0</v>
      </c>
      <c r="AO23" s="64">
        <f t="shared" si="30"/>
        <v>0</v>
      </c>
      <c r="AP23" s="64">
        <f t="shared" si="31"/>
        <v>0</v>
      </c>
      <c r="AQ23" s="64">
        <f t="shared" si="32"/>
        <v>78385508.6</v>
      </c>
      <c r="AR23" s="64">
        <f t="shared" si="33"/>
        <v>19596377.15</v>
      </c>
      <c r="AS23" s="64">
        <f t="shared" si="34"/>
        <v>19596377.15</v>
      </c>
      <c r="AT23" s="64">
        <f t="shared" si="35"/>
        <v>19596377.15</v>
      </c>
      <c r="AU23" s="64">
        <f t="shared" si="36"/>
        <v>19596377.15</v>
      </c>
      <c r="AV23" s="64">
        <f t="shared" si="37"/>
        <v>54457525.6</v>
      </c>
      <c r="AW23" s="64">
        <f t="shared" si="38"/>
        <v>13614381.4</v>
      </c>
      <c r="AX23" s="64">
        <f t="shared" si="39"/>
        <v>13614381.4</v>
      </c>
      <c r="AY23" s="64">
        <f t="shared" si="40"/>
        <v>13614381.4</v>
      </c>
      <c r="AZ23" s="64">
        <f t="shared" si="41"/>
        <v>13614381.4</v>
      </c>
      <c r="BA23" s="64">
        <f>'Всего с 01.01.22'!Q24</f>
        <v>43070683</v>
      </c>
      <c r="BB23" s="64">
        <f t="shared" si="0"/>
        <v>10767670.75</v>
      </c>
      <c r="BC23" s="64">
        <f t="shared" si="42"/>
        <v>10767670.75</v>
      </c>
      <c r="BD23" s="64">
        <f t="shared" si="43"/>
        <v>10767670.75</v>
      </c>
      <c r="BE23" s="64">
        <f t="shared" si="44"/>
        <v>10767670.75</v>
      </c>
      <c r="BF23" s="64">
        <f>'Всего с 01.01.22'!R24</f>
        <v>3198730.6</v>
      </c>
      <c r="BG23" s="64">
        <f t="shared" si="45"/>
        <v>799682.6500000001</v>
      </c>
      <c r="BH23" s="64">
        <f t="shared" si="46"/>
        <v>799682.6500000001</v>
      </c>
      <c r="BI23" s="64">
        <f t="shared" si="47"/>
        <v>799682.6500000001</v>
      </c>
      <c r="BJ23" s="64">
        <f t="shared" si="48"/>
        <v>799682.6499999999</v>
      </c>
      <c r="BK23" s="64">
        <f>'Всего с 01.01.22'!S24</f>
        <v>1192443</v>
      </c>
      <c r="BL23" s="64">
        <f t="shared" si="49"/>
        <v>298110.75</v>
      </c>
      <c r="BM23" s="64">
        <f t="shared" si="50"/>
        <v>298110.75</v>
      </c>
      <c r="BN23" s="64">
        <f t="shared" si="51"/>
        <v>298110.75</v>
      </c>
      <c r="BO23" s="64">
        <f t="shared" si="52"/>
        <v>298110.75</v>
      </c>
      <c r="BP23" s="64">
        <f>'Всего с 01.01.22'!T24</f>
        <v>545962</v>
      </c>
      <c r="BQ23" s="64">
        <f t="shared" si="53"/>
        <v>136490.5</v>
      </c>
      <c r="BR23" s="64">
        <f t="shared" si="54"/>
        <v>136490.5</v>
      </c>
      <c r="BS23" s="64">
        <f t="shared" si="55"/>
        <v>136490.5</v>
      </c>
      <c r="BT23" s="64">
        <f t="shared" si="56"/>
        <v>136490.5</v>
      </c>
      <c r="BU23" s="64">
        <f>'Всего с 01.01.22'!U24</f>
        <v>6449707</v>
      </c>
      <c r="BV23" s="64">
        <f t="shared" si="57"/>
        <v>1612426.75</v>
      </c>
      <c r="BW23" s="64">
        <f t="shared" si="58"/>
        <v>1612426.75</v>
      </c>
      <c r="BX23" s="64">
        <f t="shared" si="59"/>
        <v>1612426.75</v>
      </c>
      <c r="BY23" s="64">
        <f t="shared" si="60"/>
        <v>1612426.75</v>
      </c>
      <c r="BZ23" s="64">
        <f>'Всего с 01.01.22'!V24</f>
        <v>9789300</v>
      </c>
      <c r="CA23" s="64">
        <f t="shared" si="61"/>
        <v>2447325</v>
      </c>
      <c r="CB23" s="64">
        <f t="shared" si="62"/>
        <v>2447325</v>
      </c>
      <c r="CC23" s="64">
        <f t="shared" si="63"/>
        <v>2447325</v>
      </c>
      <c r="CD23" s="64">
        <f t="shared" si="64"/>
        <v>2447325</v>
      </c>
      <c r="CE23" s="64">
        <f>'Всего с 01.01.22'!W24</f>
        <v>0</v>
      </c>
      <c r="CF23" s="64">
        <f t="shared" si="65"/>
        <v>0</v>
      </c>
      <c r="CG23" s="64">
        <f t="shared" si="66"/>
        <v>0</v>
      </c>
      <c r="CH23" s="64">
        <f t="shared" si="67"/>
        <v>0</v>
      </c>
      <c r="CI23" s="64">
        <f t="shared" si="68"/>
        <v>0</v>
      </c>
      <c r="CJ23" s="64">
        <f>'Всего с 01.01.22'!X24</f>
        <v>13294798</v>
      </c>
      <c r="CK23" s="64">
        <f t="shared" si="69"/>
        <v>3323699.5</v>
      </c>
      <c r="CL23" s="64">
        <f t="shared" si="70"/>
        <v>3323699.5</v>
      </c>
      <c r="CM23" s="64">
        <f t="shared" si="71"/>
        <v>3323699.5</v>
      </c>
      <c r="CN23" s="64">
        <f t="shared" si="72"/>
        <v>3323699.5</v>
      </c>
      <c r="CO23" s="64">
        <f>'Всего с 01.01.22'!Y24</f>
        <v>0</v>
      </c>
      <c r="CP23" s="64">
        <f t="shared" si="73"/>
        <v>0</v>
      </c>
      <c r="CQ23" s="64">
        <f t="shared" si="74"/>
        <v>0</v>
      </c>
      <c r="CR23" s="64">
        <f t="shared" si="75"/>
        <v>0</v>
      </c>
      <c r="CS23" s="64">
        <f t="shared" si="76"/>
        <v>0</v>
      </c>
      <c r="CT23" s="64">
        <f>'Всего с 01.01.22'!Z24</f>
        <v>10633185</v>
      </c>
      <c r="CU23" s="64">
        <f t="shared" si="77"/>
        <v>2658296.25</v>
      </c>
      <c r="CV23" s="64">
        <f t="shared" si="78"/>
        <v>2658296.25</v>
      </c>
      <c r="CW23" s="64">
        <f t="shared" si="79"/>
        <v>2658296.25</v>
      </c>
      <c r="CX23" s="64">
        <f t="shared" si="80"/>
        <v>2658296.25</v>
      </c>
      <c r="CY23" s="64">
        <f>'Всего с 01.01.22'!AA24</f>
        <v>0</v>
      </c>
      <c r="CZ23" s="64">
        <f t="shared" si="81"/>
        <v>0</v>
      </c>
      <c r="DA23" s="64">
        <f t="shared" si="82"/>
        <v>0</v>
      </c>
      <c r="DB23" s="64">
        <f t="shared" si="83"/>
        <v>0</v>
      </c>
      <c r="DC23" s="64">
        <f t="shared" si="84"/>
        <v>0</v>
      </c>
    </row>
    <row r="24" spans="1:107" ht="15">
      <c r="A24" s="16">
        <v>16</v>
      </c>
      <c r="B24" s="11" t="s">
        <v>82</v>
      </c>
      <c r="C24" s="64">
        <f>'Всего с 01.01.22'!D25</f>
        <v>664967</v>
      </c>
      <c r="D24" s="64">
        <f t="shared" si="1"/>
        <v>166241.75</v>
      </c>
      <c r="E24" s="64">
        <f t="shared" si="2"/>
        <v>166241.75</v>
      </c>
      <c r="F24" s="64">
        <f t="shared" si="3"/>
        <v>166241.75</v>
      </c>
      <c r="G24" s="64">
        <f t="shared" si="4"/>
        <v>166241.75</v>
      </c>
      <c r="H24" s="64">
        <f>'Всего с 01.01.22'!F25</f>
        <v>78046</v>
      </c>
      <c r="I24" s="64">
        <f t="shared" si="5"/>
        <v>19511.5</v>
      </c>
      <c r="J24" s="64">
        <f t="shared" si="6"/>
        <v>19511.5</v>
      </c>
      <c r="K24" s="64">
        <f t="shared" si="7"/>
        <v>19511.5</v>
      </c>
      <c r="L24" s="64">
        <f t="shared" si="8"/>
        <v>19511.5</v>
      </c>
      <c r="M24" s="64">
        <f>'Всего с 01.01.22'!G25</f>
        <v>347401</v>
      </c>
      <c r="N24" s="64">
        <f t="shared" si="9"/>
        <v>86850.25</v>
      </c>
      <c r="O24" s="64">
        <f t="shared" si="10"/>
        <v>86850.25</v>
      </c>
      <c r="P24" s="64">
        <f t="shared" si="11"/>
        <v>86850.25</v>
      </c>
      <c r="Q24" s="64">
        <f t="shared" si="12"/>
        <v>86850.25</v>
      </c>
      <c r="R24" s="64">
        <f>'Всего с 01.01.22'!H25</f>
        <v>0</v>
      </c>
      <c r="S24" s="64">
        <f t="shared" si="13"/>
        <v>0</v>
      </c>
      <c r="T24" s="64">
        <f t="shared" si="14"/>
        <v>0</v>
      </c>
      <c r="U24" s="64">
        <f t="shared" si="15"/>
        <v>0</v>
      </c>
      <c r="V24" s="64">
        <f t="shared" si="16"/>
        <v>0</v>
      </c>
      <c r="W24" s="64">
        <f>'Всего с 01.01.22'!K25</f>
        <v>0</v>
      </c>
      <c r="X24" s="64">
        <f t="shared" si="17"/>
        <v>0</v>
      </c>
      <c r="Y24" s="64">
        <f t="shared" si="18"/>
        <v>0</v>
      </c>
      <c r="Z24" s="64">
        <f t="shared" si="19"/>
        <v>0</v>
      </c>
      <c r="AA24" s="64">
        <f t="shared" si="20"/>
        <v>0</v>
      </c>
      <c r="AB24" s="64">
        <f>'Всего с 01.01.22'!L25</f>
        <v>0</v>
      </c>
      <c r="AC24" s="64">
        <f t="shared" si="21"/>
        <v>0</v>
      </c>
      <c r="AD24" s="64">
        <f t="shared" si="22"/>
        <v>0</v>
      </c>
      <c r="AE24" s="64">
        <f t="shared" si="23"/>
        <v>0</v>
      </c>
      <c r="AF24" s="64">
        <f t="shared" si="24"/>
        <v>0</v>
      </c>
      <c r="AG24" s="64">
        <f>'Всего с 01.01.22'!M25</f>
        <v>10458</v>
      </c>
      <c r="AH24" s="64">
        <f t="shared" si="25"/>
        <v>2614.5</v>
      </c>
      <c r="AI24" s="64">
        <f t="shared" si="26"/>
        <v>2614.5</v>
      </c>
      <c r="AJ24" s="64">
        <f t="shared" si="27"/>
        <v>2614.5</v>
      </c>
      <c r="AK24" s="64">
        <f t="shared" si="85"/>
        <v>2614.5</v>
      </c>
      <c r="AL24" s="64">
        <f>'Всего с 01.01.22'!N25</f>
        <v>0</v>
      </c>
      <c r="AM24" s="64">
        <f t="shared" si="28"/>
        <v>0</v>
      </c>
      <c r="AN24" s="64">
        <f t="shared" si="29"/>
        <v>0</v>
      </c>
      <c r="AO24" s="64">
        <f t="shared" si="30"/>
        <v>0</v>
      </c>
      <c r="AP24" s="64">
        <f t="shared" si="31"/>
        <v>0</v>
      </c>
      <c r="AQ24" s="64">
        <f t="shared" si="32"/>
        <v>1056971015</v>
      </c>
      <c r="AR24" s="64">
        <f t="shared" si="33"/>
        <v>264242753.75</v>
      </c>
      <c r="AS24" s="64">
        <f t="shared" si="34"/>
        <v>264242753.75</v>
      </c>
      <c r="AT24" s="64">
        <f t="shared" si="35"/>
        <v>264242753.75</v>
      </c>
      <c r="AU24" s="64">
        <f t="shared" si="36"/>
        <v>264242753.75</v>
      </c>
      <c r="AV24" s="64">
        <f t="shared" si="37"/>
        <v>935006039</v>
      </c>
      <c r="AW24" s="64">
        <f t="shared" si="38"/>
        <v>233751509.75</v>
      </c>
      <c r="AX24" s="64">
        <f t="shared" si="39"/>
        <v>233751509.75</v>
      </c>
      <c r="AY24" s="64">
        <f t="shared" si="40"/>
        <v>233751509.75</v>
      </c>
      <c r="AZ24" s="64">
        <f t="shared" si="41"/>
        <v>233751509.75</v>
      </c>
      <c r="BA24" s="64">
        <f>'Всего с 01.01.22'!Q25</f>
        <v>827484238</v>
      </c>
      <c r="BB24" s="64">
        <f t="shared" si="0"/>
        <v>206871059.5</v>
      </c>
      <c r="BC24" s="64">
        <f t="shared" si="42"/>
        <v>206871059.5</v>
      </c>
      <c r="BD24" s="64">
        <f t="shared" si="43"/>
        <v>206871059.5</v>
      </c>
      <c r="BE24" s="64">
        <f t="shared" si="44"/>
        <v>206871059.5</v>
      </c>
      <c r="BF24" s="64">
        <f>'Всего с 01.01.22'!R25</f>
        <v>0</v>
      </c>
      <c r="BG24" s="64">
        <f t="shared" si="45"/>
        <v>0</v>
      </c>
      <c r="BH24" s="64">
        <f t="shared" si="46"/>
        <v>0</v>
      </c>
      <c r="BI24" s="64">
        <f t="shared" si="47"/>
        <v>0</v>
      </c>
      <c r="BJ24" s="64">
        <f t="shared" si="48"/>
        <v>0</v>
      </c>
      <c r="BK24" s="64">
        <f>'Всего с 01.01.22'!S25</f>
        <v>37983560</v>
      </c>
      <c r="BL24" s="64">
        <f t="shared" si="49"/>
        <v>9495890</v>
      </c>
      <c r="BM24" s="64">
        <f t="shared" si="50"/>
        <v>9495890</v>
      </c>
      <c r="BN24" s="64">
        <f t="shared" si="51"/>
        <v>9495890</v>
      </c>
      <c r="BO24" s="64">
        <f t="shared" si="52"/>
        <v>9495890</v>
      </c>
      <c r="BP24" s="64">
        <f>'Всего с 01.01.22'!T25</f>
        <v>13836811</v>
      </c>
      <c r="BQ24" s="64">
        <f t="shared" si="53"/>
        <v>3459202.75</v>
      </c>
      <c r="BR24" s="64">
        <f t="shared" si="54"/>
        <v>3459202.75</v>
      </c>
      <c r="BS24" s="64">
        <f t="shared" si="55"/>
        <v>3459202.75</v>
      </c>
      <c r="BT24" s="64">
        <f t="shared" si="56"/>
        <v>3459202.75</v>
      </c>
      <c r="BU24" s="64">
        <f>'Всего с 01.01.22'!U25</f>
        <v>55701430</v>
      </c>
      <c r="BV24" s="64">
        <f t="shared" si="57"/>
        <v>13925357.5</v>
      </c>
      <c r="BW24" s="64">
        <f t="shared" si="58"/>
        <v>13925357.5</v>
      </c>
      <c r="BX24" s="64">
        <f t="shared" si="59"/>
        <v>13925357.5</v>
      </c>
      <c r="BY24" s="64">
        <f t="shared" si="60"/>
        <v>13925357.5</v>
      </c>
      <c r="BZ24" s="64">
        <f>'Всего с 01.01.22'!V25</f>
        <v>0</v>
      </c>
      <c r="CA24" s="64">
        <f t="shared" si="61"/>
        <v>0</v>
      </c>
      <c r="CB24" s="64">
        <f t="shared" si="62"/>
        <v>0</v>
      </c>
      <c r="CC24" s="64">
        <f t="shared" si="63"/>
        <v>0</v>
      </c>
      <c r="CD24" s="64">
        <f t="shared" si="64"/>
        <v>0</v>
      </c>
      <c r="CE24" s="64">
        <f>'Всего с 01.01.22'!W25</f>
        <v>0</v>
      </c>
      <c r="CF24" s="64">
        <f t="shared" si="65"/>
        <v>0</v>
      </c>
      <c r="CG24" s="64">
        <f t="shared" si="66"/>
        <v>0</v>
      </c>
      <c r="CH24" s="64">
        <f t="shared" si="67"/>
        <v>0</v>
      </c>
      <c r="CI24" s="64">
        <f t="shared" si="68"/>
        <v>0</v>
      </c>
      <c r="CJ24" s="64">
        <f>'Всего с 01.01.22'!X25</f>
        <v>0</v>
      </c>
      <c r="CK24" s="64">
        <f t="shared" si="69"/>
        <v>0</v>
      </c>
      <c r="CL24" s="64">
        <f t="shared" si="70"/>
        <v>0</v>
      </c>
      <c r="CM24" s="64">
        <f t="shared" si="71"/>
        <v>0</v>
      </c>
      <c r="CN24" s="64">
        <f t="shared" si="72"/>
        <v>0</v>
      </c>
      <c r="CO24" s="64">
        <f>'Всего с 01.01.22'!Y25</f>
        <v>0</v>
      </c>
      <c r="CP24" s="64">
        <f t="shared" si="73"/>
        <v>0</v>
      </c>
      <c r="CQ24" s="64">
        <f t="shared" si="74"/>
        <v>0</v>
      </c>
      <c r="CR24" s="64">
        <f t="shared" si="75"/>
        <v>0</v>
      </c>
      <c r="CS24" s="64">
        <f t="shared" si="76"/>
        <v>0</v>
      </c>
      <c r="CT24" s="64">
        <f>'Всего с 01.01.22'!Z25</f>
        <v>121964976</v>
      </c>
      <c r="CU24" s="64">
        <f t="shared" si="77"/>
        <v>30491244</v>
      </c>
      <c r="CV24" s="64">
        <f t="shared" si="78"/>
        <v>30491244</v>
      </c>
      <c r="CW24" s="64">
        <f t="shared" si="79"/>
        <v>30491244</v>
      </c>
      <c r="CX24" s="64">
        <f t="shared" si="80"/>
        <v>30491244</v>
      </c>
      <c r="CY24" s="64">
        <f>'Всего с 01.01.22'!AA25</f>
        <v>0</v>
      </c>
      <c r="CZ24" s="64">
        <f t="shared" si="81"/>
        <v>0</v>
      </c>
      <c r="DA24" s="64">
        <f t="shared" si="82"/>
        <v>0</v>
      </c>
      <c r="DB24" s="64">
        <f t="shared" si="83"/>
        <v>0</v>
      </c>
      <c r="DC24" s="64">
        <f t="shared" si="84"/>
        <v>0</v>
      </c>
    </row>
    <row r="25" spans="1:107" s="89" customFormat="1" ht="15">
      <c r="A25" s="86">
        <v>17</v>
      </c>
      <c r="B25" s="87" t="s">
        <v>60</v>
      </c>
      <c r="C25" s="88">
        <f>'Всего с 01.01.22'!D26</f>
        <v>120000</v>
      </c>
      <c r="D25" s="88">
        <v>37486</v>
      </c>
      <c r="E25" s="88">
        <v>29300</v>
      </c>
      <c r="F25" s="88">
        <v>18871</v>
      </c>
      <c r="G25" s="88">
        <f t="shared" si="4"/>
        <v>34343</v>
      </c>
      <c r="H25" s="88">
        <f>'Всего с 01.01.22'!F26</f>
        <v>12000</v>
      </c>
      <c r="I25" s="88">
        <f t="shared" si="5"/>
        <v>3000</v>
      </c>
      <c r="J25" s="88">
        <f t="shared" si="6"/>
        <v>3000</v>
      </c>
      <c r="K25" s="88">
        <f t="shared" si="7"/>
        <v>3000</v>
      </c>
      <c r="L25" s="88">
        <f t="shared" si="8"/>
        <v>3000</v>
      </c>
      <c r="M25" s="88">
        <f>'Всего с 01.01.22'!G26</f>
        <v>37000</v>
      </c>
      <c r="N25" s="88">
        <v>8683</v>
      </c>
      <c r="O25" s="88">
        <v>9021</v>
      </c>
      <c r="P25" s="88">
        <v>9728</v>
      </c>
      <c r="Q25" s="88">
        <f t="shared" si="12"/>
        <v>9568</v>
      </c>
      <c r="R25" s="88">
        <f>'Всего с 01.01.22'!H26</f>
        <v>0</v>
      </c>
      <c r="S25" s="88">
        <f t="shared" si="13"/>
        <v>0</v>
      </c>
      <c r="T25" s="88">
        <f t="shared" si="14"/>
        <v>0</v>
      </c>
      <c r="U25" s="88">
        <f t="shared" si="15"/>
        <v>0</v>
      </c>
      <c r="V25" s="88">
        <f t="shared" si="16"/>
        <v>0</v>
      </c>
      <c r="W25" s="88">
        <f>'Всего с 01.01.22'!K26</f>
        <v>0</v>
      </c>
      <c r="X25" s="88">
        <f t="shared" si="17"/>
        <v>0</v>
      </c>
      <c r="Y25" s="88">
        <f t="shared" si="18"/>
        <v>0</v>
      </c>
      <c r="Z25" s="88">
        <f t="shared" si="19"/>
        <v>0</v>
      </c>
      <c r="AA25" s="88">
        <f t="shared" si="20"/>
        <v>0</v>
      </c>
      <c r="AB25" s="88">
        <f>'Всего с 01.01.22'!L26</f>
        <v>0</v>
      </c>
      <c r="AC25" s="88">
        <f t="shared" si="21"/>
        <v>0</v>
      </c>
      <c r="AD25" s="88">
        <f t="shared" si="22"/>
        <v>0</v>
      </c>
      <c r="AE25" s="88">
        <f t="shared" si="23"/>
        <v>0</v>
      </c>
      <c r="AF25" s="88">
        <f t="shared" si="24"/>
        <v>0</v>
      </c>
      <c r="AG25" s="88">
        <f>'Всего с 01.01.22'!M26</f>
        <v>0</v>
      </c>
      <c r="AH25" s="88">
        <f t="shared" si="25"/>
        <v>0</v>
      </c>
      <c r="AI25" s="88">
        <f t="shared" si="26"/>
        <v>0</v>
      </c>
      <c r="AJ25" s="88">
        <f t="shared" si="27"/>
        <v>0</v>
      </c>
      <c r="AK25" s="88">
        <f t="shared" si="85"/>
        <v>0</v>
      </c>
      <c r="AL25" s="88">
        <f>'Всего с 01.01.22'!N26</f>
        <v>0</v>
      </c>
      <c r="AM25" s="88">
        <f t="shared" si="28"/>
        <v>0</v>
      </c>
      <c r="AN25" s="88">
        <f t="shared" si="29"/>
        <v>0</v>
      </c>
      <c r="AO25" s="88">
        <f t="shared" si="30"/>
        <v>0</v>
      </c>
      <c r="AP25" s="88">
        <f t="shared" si="31"/>
        <v>0</v>
      </c>
      <c r="AQ25" s="88">
        <f t="shared" si="32"/>
        <v>115019400</v>
      </c>
      <c r="AR25" s="88">
        <f t="shared" si="33"/>
        <v>31325502</v>
      </c>
      <c r="AS25" s="88">
        <f t="shared" si="34"/>
        <v>28112187</v>
      </c>
      <c r="AT25" s="88">
        <f t="shared" si="35"/>
        <v>24413466</v>
      </c>
      <c r="AU25" s="88">
        <f t="shared" si="36"/>
        <v>31168245</v>
      </c>
      <c r="AV25" s="88">
        <f t="shared" si="37"/>
        <v>115019400</v>
      </c>
      <c r="AW25" s="88">
        <f t="shared" si="38"/>
        <v>31325502</v>
      </c>
      <c r="AX25" s="88">
        <f t="shared" si="39"/>
        <v>28112187</v>
      </c>
      <c r="AY25" s="88">
        <f t="shared" si="40"/>
        <v>24413466</v>
      </c>
      <c r="AZ25" s="88">
        <f t="shared" si="41"/>
        <v>31168245</v>
      </c>
      <c r="BA25" s="88">
        <f>'Всего с 01.01.22'!Q26</f>
        <v>0</v>
      </c>
      <c r="BB25" s="88">
        <f t="shared" si="0"/>
        <v>0</v>
      </c>
      <c r="BC25" s="88">
        <f t="shared" si="42"/>
        <v>0</v>
      </c>
      <c r="BD25" s="88">
        <f t="shared" si="43"/>
        <v>0</v>
      </c>
      <c r="BE25" s="88">
        <f t="shared" si="44"/>
        <v>0</v>
      </c>
      <c r="BF25" s="88">
        <f>'Всего с 01.01.22'!R26</f>
        <v>106898400</v>
      </c>
      <c r="BG25" s="88">
        <v>29295252</v>
      </c>
      <c r="BH25" s="88">
        <v>26081937</v>
      </c>
      <c r="BI25" s="88">
        <v>22383216</v>
      </c>
      <c r="BJ25" s="88">
        <f t="shared" si="48"/>
        <v>29137995</v>
      </c>
      <c r="BK25" s="88">
        <f>'Всего с 01.01.22'!S26</f>
        <v>0</v>
      </c>
      <c r="BL25" s="88">
        <f t="shared" si="49"/>
        <v>0</v>
      </c>
      <c r="BM25" s="88">
        <f t="shared" si="50"/>
        <v>0</v>
      </c>
      <c r="BN25" s="88">
        <f t="shared" si="51"/>
        <v>0</v>
      </c>
      <c r="BO25" s="88">
        <f t="shared" si="52"/>
        <v>0</v>
      </c>
      <c r="BP25" s="88">
        <f>'Всего с 01.01.22'!T26</f>
        <v>0</v>
      </c>
      <c r="BQ25" s="88">
        <f t="shared" si="53"/>
        <v>0</v>
      </c>
      <c r="BR25" s="88">
        <f t="shared" si="54"/>
        <v>0</v>
      </c>
      <c r="BS25" s="88">
        <f t="shared" si="55"/>
        <v>0</v>
      </c>
      <c r="BT25" s="88">
        <f t="shared" si="56"/>
        <v>0</v>
      </c>
      <c r="BU25" s="88">
        <f>'Всего с 01.01.22'!U26</f>
        <v>8121000</v>
      </c>
      <c r="BV25" s="88">
        <f t="shared" si="57"/>
        <v>2030250</v>
      </c>
      <c r="BW25" s="88">
        <f t="shared" si="58"/>
        <v>2030250</v>
      </c>
      <c r="BX25" s="88">
        <f t="shared" si="59"/>
        <v>2030250</v>
      </c>
      <c r="BY25" s="88">
        <f t="shared" si="60"/>
        <v>2030250</v>
      </c>
      <c r="BZ25" s="88">
        <f>'Всего с 01.01.22'!V26</f>
        <v>0</v>
      </c>
      <c r="CA25" s="88">
        <f t="shared" si="61"/>
        <v>0</v>
      </c>
      <c r="CB25" s="88">
        <f t="shared" si="62"/>
        <v>0</v>
      </c>
      <c r="CC25" s="88">
        <f t="shared" si="63"/>
        <v>0</v>
      </c>
      <c r="CD25" s="88">
        <f t="shared" si="64"/>
        <v>0</v>
      </c>
      <c r="CE25" s="88">
        <f>'Всего с 01.01.22'!W26</f>
        <v>0</v>
      </c>
      <c r="CF25" s="88">
        <f t="shared" si="65"/>
        <v>0</v>
      </c>
      <c r="CG25" s="88">
        <f t="shared" si="66"/>
        <v>0</v>
      </c>
      <c r="CH25" s="88">
        <f t="shared" si="67"/>
        <v>0</v>
      </c>
      <c r="CI25" s="88">
        <f t="shared" si="68"/>
        <v>0</v>
      </c>
      <c r="CJ25" s="88">
        <f>'Всего с 01.01.22'!X26</f>
        <v>0</v>
      </c>
      <c r="CK25" s="88">
        <f t="shared" si="69"/>
        <v>0</v>
      </c>
      <c r="CL25" s="88">
        <f t="shared" si="70"/>
        <v>0</v>
      </c>
      <c r="CM25" s="88">
        <f t="shared" si="71"/>
        <v>0</v>
      </c>
      <c r="CN25" s="88">
        <f t="shared" si="72"/>
        <v>0</v>
      </c>
      <c r="CO25" s="88">
        <f>'Всего с 01.01.22'!Y26</f>
        <v>0</v>
      </c>
      <c r="CP25" s="88">
        <f t="shared" si="73"/>
        <v>0</v>
      </c>
      <c r="CQ25" s="88">
        <f t="shared" si="74"/>
        <v>0</v>
      </c>
      <c r="CR25" s="88">
        <f t="shared" si="75"/>
        <v>0</v>
      </c>
      <c r="CS25" s="88">
        <f t="shared" si="76"/>
        <v>0</v>
      </c>
      <c r="CT25" s="88">
        <f>'Всего с 01.01.22'!Z26</f>
        <v>0</v>
      </c>
      <c r="CU25" s="88">
        <f t="shared" si="77"/>
        <v>0</v>
      </c>
      <c r="CV25" s="88">
        <f t="shared" si="78"/>
        <v>0</v>
      </c>
      <c r="CW25" s="88">
        <f t="shared" si="79"/>
        <v>0</v>
      </c>
      <c r="CX25" s="88">
        <f t="shared" si="80"/>
        <v>0</v>
      </c>
      <c r="CY25" s="88">
        <f>'Всего с 01.01.22'!AA26</f>
        <v>0</v>
      </c>
      <c r="CZ25" s="88">
        <f t="shared" si="81"/>
        <v>0</v>
      </c>
      <c r="DA25" s="88">
        <f t="shared" si="82"/>
        <v>0</v>
      </c>
      <c r="DB25" s="88">
        <f t="shared" si="83"/>
        <v>0</v>
      </c>
      <c r="DC25" s="88">
        <f t="shared" si="84"/>
        <v>0</v>
      </c>
    </row>
    <row r="26" spans="1:107" ht="15">
      <c r="A26" s="16">
        <v>18</v>
      </c>
      <c r="B26" s="11" t="s">
        <v>61</v>
      </c>
      <c r="C26" s="64">
        <f>'Всего с 01.01.22'!D27</f>
        <v>30179</v>
      </c>
      <c r="D26" s="64">
        <f t="shared" si="1"/>
        <v>7544.75</v>
      </c>
      <c r="E26" s="64">
        <f t="shared" si="2"/>
        <v>7544.75</v>
      </c>
      <c r="F26" s="64">
        <f t="shared" si="3"/>
        <v>7544.75</v>
      </c>
      <c r="G26" s="64">
        <f t="shared" si="4"/>
        <v>7544.75</v>
      </c>
      <c r="H26" s="64">
        <f>'Всего с 01.01.22'!F27</f>
        <v>10000</v>
      </c>
      <c r="I26" s="64">
        <f t="shared" si="5"/>
        <v>2500</v>
      </c>
      <c r="J26" s="64">
        <f t="shared" si="6"/>
        <v>2500</v>
      </c>
      <c r="K26" s="64">
        <f t="shared" si="7"/>
        <v>2500</v>
      </c>
      <c r="L26" s="64">
        <f t="shared" si="8"/>
        <v>2500</v>
      </c>
      <c r="M26" s="64">
        <f>'Всего с 01.01.22'!G27</f>
        <v>75398</v>
      </c>
      <c r="N26" s="64">
        <f t="shared" si="9"/>
        <v>18849.5</v>
      </c>
      <c r="O26" s="64">
        <f t="shared" si="10"/>
        <v>18849.5</v>
      </c>
      <c r="P26" s="64">
        <f t="shared" si="11"/>
        <v>18849.5</v>
      </c>
      <c r="Q26" s="64">
        <f t="shared" si="12"/>
        <v>18849.5</v>
      </c>
      <c r="R26" s="64">
        <f>'Всего с 01.01.22'!H27</f>
        <v>0</v>
      </c>
      <c r="S26" s="64">
        <f t="shared" si="13"/>
        <v>0</v>
      </c>
      <c r="T26" s="64">
        <f t="shared" si="14"/>
        <v>0</v>
      </c>
      <c r="U26" s="64">
        <f t="shared" si="15"/>
        <v>0</v>
      </c>
      <c r="V26" s="64">
        <f t="shared" si="16"/>
        <v>0</v>
      </c>
      <c r="W26" s="64">
        <f>'Всего с 01.01.22'!K27</f>
        <v>0</v>
      </c>
      <c r="X26" s="64">
        <f t="shared" si="17"/>
        <v>0</v>
      </c>
      <c r="Y26" s="64">
        <f t="shared" si="18"/>
        <v>0</v>
      </c>
      <c r="Z26" s="64">
        <f t="shared" si="19"/>
        <v>0</v>
      </c>
      <c r="AA26" s="64">
        <f t="shared" si="20"/>
        <v>0</v>
      </c>
      <c r="AB26" s="64">
        <f>'Всего с 01.01.22'!L27</f>
        <v>0</v>
      </c>
      <c r="AC26" s="64">
        <f t="shared" si="21"/>
        <v>0</v>
      </c>
      <c r="AD26" s="64">
        <f t="shared" si="22"/>
        <v>0</v>
      </c>
      <c r="AE26" s="64">
        <f t="shared" si="23"/>
        <v>0</v>
      </c>
      <c r="AF26" s="64">
        <f t="shared" si="24"/>
        <v>0</v>
      </c>
      <c r="AG26" s="64">
        <f>'Всего с 01.01.22'!M27</f>
        <v>0</v>
      </c>
      <c r="AH26" s="64">
        <f t="shared" si="25"/>
        <v>0</v>
      </c>
      <c r="AI26" s="64">
        <f t="shared" si="26"/>
        <v>0</v>
      </c>
      <c r="AJ26" s="64">
        <f t="shared" si="27"/>
        <v>0</v>
      </c>
      <c r="AK26" s="64">
        <f t="shared" si="85"/>
        <v>0</v>
      </c>
      <c r="AL26" s="64">
        <f>'Всего с 01.01.22'!N27</f>
        <v>0</v>
      </c>
      <c r="AM26" s="64">
        <f t="shared" si="28"/>
        <v>0</v>
      </c>
      <c r="AN26" s="64">
        <f t="shared" si="29"/>
        <v>0</v>
      </c>
      <c r="AO26" s="64">
        <f t="shared" si="30"/>
        <v>0</v>
      </c>
      <c r="AP26" s="64">
        <f t="shared" si="31"/>
        <v>0</v>
      </c>
      <c r="AQ26" s="64">
        <f t="shared" si="32"/>
        <v>109439114</v>
      </c>
      <c r="AR26" s="64">
        <f t="shared" si="33"/>
        <v>27359778.5</v>
      </c>
      <c r="AS26" s="64">
        <f t="shared" si="34"/>
        <v>27359778.5</v>
      </c>
      <c r="AT26" s="64">
        <f t="shared" si="35"/>
        <v>27359778.5</v>
      </c>
      <c r="AU26" s="64">
        <f t="shared" si="36"/>
        <v>27359778.5</v>
      </c>
      <c r="AV26" s="64">
        <f t="shared" si="37"/>
        <v>109439114</v>
      </c>
      <c r="AW26" s="64">
        <f t="shared" si="38"/>
        <v>27359778.5</v>
      </c>
      <c r="AX26" s="64">
        <f t="shared" si="39"/>
        <v>27359778.5</v>
      </c>
      <c r="AY26" s="64">
        <f t="shared" si="40"/>
        <v>27359778.5</v>
      </c>
      <c r="AZ26" s="64">
        <f t="shared" si="41"/>
        <v>27359778.5</v>
      </c>
      <c r="BA26" s="64">
        <f>'Всего с 01.01.22'!Q27</f>
        <v>0</v>
      </c>
      <c r="BB26" s="64">
        <f t="shared" si="0"/>
        <v>0</v>
      </c>
      <c r="BC26" s="64">
        <f t="shared" si="42"/>
        <v>0</v>
      </c>
      <c r="BD26" s="64">
        <f t="shared" si="43"/>
        <v>0</v>
      </c>
      <c r="BE26" s="64">
        <f t="shared" si="44"/>
        <v>0</v>
      </c>
      <c r="BF26" s="64">
        <f>'Всего с 01.01.22'!R27</f>
        <v>97715114</v>
      </c>
      <c r="BG26" s="64">
        <f t="shared" si="45"/>
        <v>24428778.5</v>
      </c>
      <c r="BH26" s="64">
        <f t="shared" si="46"/>
        <v>24428778.5</v>
      </c>
      <c r="BI26" s="64">
        <f t="shared" si="47"/>
        <v>24428778.5</v>
      </c>
      <c r="BJ26" s="64">
        <f t="shared" si="48"/>
        <v>24428778.5</v>
      </c>
      <c r="BK26" s="64">
        <f>'Всего с 01.01.22'!S27</f>
        <v>2794000</v>
      </c>
      <c r="BL26" s="64">
        <f t="shared" si="49"/>
        <v>698500</v>
      </c>
      <c r="BM26" s="64">
        <f t="shared" si="50"/>
        <v>698500</v>
      </c>
      <c r="BN26" s="64">
        <f t="shared" si="51"/>
        <v>698500</v>
      </c>
      <c r="BO26" s="64">
        <f t="shared" si="52"/>
        <v>698500</v>
      </c>
      <c r="BP26" s="64">
        <f>'Всего с 01.01.22'!T27</f>
        <v>0</v>
      </c>
      <c r="BQ26" s="64">
        <f t="shared" si="53"/>
        <v>0</v>
      </c>
      <c r="BR26" s="64">
        <f t="shared" si="54"/>
        <v>0</v>
      </c>
      <c r="BS26" s="64">
        <f t="shared" si="55"/>
        <v>0</v>
      </c>
      <c r="BT26" s="64">
        <f t="shared" si="56"/>
        <v>0</v>
      </c>
      <c r="BU26" s="64">
        <f>'Всего с 01.01.22'!U27</f>
        <v>8930000</v>
      </c>
      <c r="BV26" s="64">
        <f t="shared" si="57"/>
        <v>2232500</v>
      </c>
      <c r="BW26" s="64">
        <f t="shared" si="58"/>
        <v>2232500</v>
      </c>
      <c r="BX26" s="64">
        <f t="shared" si="59"/>
        <v>2232500</v>
      </c>
      <c r="BY26" s="64">
        <f t="shared" si="60"/>
        <v>2232500</v>
      </c>
      <c r="BZ26" s="64">
        <f>'Всего с 01.01.22'!V27</f>
        <v>0</v>
      </c>
      <c r="CA26" s="64">
        <f t="shared" si="61"/>
        <v>0</v>
      </c>
      <c r="CB26" s="64">
        <f t="shared" si="62"/>
        <v>0</v>
      </c>
      <c r="CC26" s="64">
        <f t="shared" si="63"/>
        <v>0</v>
      </c>
      <c r="CD26" s="64">
        <f t="shared" si="64"/>
        <v>0</v>
      </c>
      <c r="CE26" s="64">
        <f>'Всего с 01.01.22'!W27</f>
        <v>0</v>
      </c>
      <c r="CF26" s="64">
        <f t="shared" si="65"/>
        <v>0</v>
      </c>
      <c r="CG26" s="64">
        <f t="shared" si="66"/>
        <v>0</v>
      </c>
      <c r="CH26" s="64">
        <f t="shared" si="67"/>
        <v>0</v>
      </c>
      <c r="CI26" s="64">
        <f t="shared" si="68"/>
        <v>0</v>
      </c>
      <c r="CJ26" s="64">
        <f>'Всего с 01.01.22'!X27</f>
        <v>0</v>
      </c>
      <c r="CK26" s="64">
        <f t="shared" si="69"/>
        <v>0</v>
      </c>
      <c r="CL26" s="64">
        <f t="shared" si="70"/>
        <v>0</v>
      </c>
      <c r="CM26" s="64">
        <f t="shared" si="71"/>
        <v>0</v>
      </c>
      <c r="CN26" s="64">
        <f t="shared" si="72"/>
        <v>0</v>
      </c>
      <c r="CO26" s="64">
        <f>'Всего с 01.01.22'!Y27</f>
        <v>0</v>
      </c>
      <c r="CP26" s="64">
        <f t="shared" si="73"/>
        <v>0</v>
      </c>
      <c r="CQ26" s="64">
        <f t="shared" si="74"/>
        <v>0</v>
      </c>
      <c r="CR26" s="64">
        <f t="shared" si="75"/>
        <v>0</v>
      </c>
      <c r="CS26" s="64">
        <f t="shared" si="76"/>
        <v>0</v>
      </c>
      <c r="CT26" s="64">
        <f>'Всего с 01.01.22'!Z27</f>
        <v>0</v>
      </c>
      <c r="CU26" s="64">
        <f t="shared" si="77"/>
        <v>0</v>
      </c>
      <c r="CV26" s="64">
        <f t="shared" si="78"/>
        <v>0</v>
      </c>
      <c r="CW26" s="64">
        <f t="shared" si="79"/>
        <v>0</v>
      </c>
      <c r="CX26" s="64">
        <f t="shared" si="80"/>
        <v>0</v>
      </c>
      <c r="CY26" s="64">
        <f>'Всего с 01.01.22'!AA27</f>
        <v>0</v>
      </c>
      <c r="CZ26" s="64">
        <f t="shared" si="81"/>
        <v>0</v>
      </c>
      <c r="DA26" s="64">
        <f t="shared" si="82"/>
        <v>0</v>
      </c>
      <c r="DB26" s="64">
        <f t="shared" si="83"/>
        <v>0</v>
      </c>
      <c r="DC26" s="64">
        <f t="shared" si="84"/>
        <v>0</v>
      </c>
    </row>
    <row r="27" spans="1:107" ht="15">
      <c r="A27" s="16">
        <v>19</v>
      </c>
      <c r="B27" s="11" t="s">
        <v>70</v>
      </c>
      <c r="C27" s="64">
        <f>'Всего с 01.01.22'!D28</f>
        <v>3500</v>
      </c>
      <c r="D27" s="64">
        <f t="shared" si="1"/>
        <v>875</v>
      </c>
      <c r="E27" s="64">
        <f t="shared" si="2"/>
        <v>875</v>
      </c>
      <c r="F27" s="64">
        <f t="shared" si="3"/>
        <v>875</v>
      </c>
      <c r="G27" s="64">
        <f t="shared" si="4"/>
        <v>875</v>
      </c>
      <c r="H27" s="64">
        <f>'Всего с 01.01.22'!F28</f>
        <v>0</v>
      </c>
      <c r="I27" s="64">
        <f t="shared" si="5"/>
        <v>0</v>
      </c>
      <c r="J27" s="64">
        <f t="shared" si="6"/>
        <v>0</v>
      </c>
      <c r="K27" s="64">
        <f t="shared" si="7"/>
        <v>0</v>
      </c>
      <c r="L27" s="64">
        <f t="shared" si="8"/>
        <v>0</v>
      </c>
      <c r="M27" s="64">
        <f>'Всего с 01.01.22'!G28</f>
        <v>9010</v>
      </c>
      <c r="N27" s="64">
        <f t="shared" si="9"/>
        <v>2252.5</v>
      </c>
      <c r="O27" s="64">
        <f t="shared" si="10"/>
        <v>2252.5</v>
      </c>
      <c r="P27" s="64">
        <f t="shared" si="11"/>
        <v>2252.5</v>
      </c>
      <c r="Q27" s="64">
        <f t="shared" si="12"/>
        <v>2252.5</v>
      </c>
      <c r="R27" s="64">
        <f>'Всего с 01.01.22'!H28</f>
        <v>0</v>
      </c>
      <c r="S27" s="64">
        <f t="shared" si="13"/>
        <v>0</v>
      </c>
      <c r="T27" s="64">
        <f t="shared" si="14"/>
        <v>0</v>
      </c>
      <c r="U27" s="64">
        <f t="shared" si="15"/>
        <v>0</v>
      </c>
      <c r="V27" s="64">
        <f t="shared" si="16"/>
        <v>0</v>
      </c>
      <c r="W27" s="64">
        <f>'Всего с 01.01.22'!K28</f>
        <v>0</v>
      </c>
      <c r="X27" s="64">
        <f t="shared" si="17"/>
        <v>0</v>
      </c>
      <c r="Y27" s="64">
        <f t="shared" si="18"/>
        <v>0</v>
      </c>
      <c r="Z27" s="64">
        <f t="shared" si="19"/>
        <v>0</v>
      </c>
      <c r="AA27" s="64">
        <f t="shared" si="20"/>
        <v>0</v>
      </c>
      <c r="AB27" s="64">
        <f>'Всего с 01.01.22'!L28</f>
        <v>0</v>
      </c>
      <c r="AC27" s="64">
        <f t="shared" si="21"/>
        <v>0</v>
      </c>
      <c r="AD27" s="64">
        <f t="shared" si="22"/>
        <v>0</v>
      </c>
      <c r="AE27" s="64">
        <f t="shared" si="23"/>
        <v>0</v>
      </c>
      <c r="AF27" s="64">
        <f t="shared" si="24"/>
        <v>0</v>
      </c>
      <c r="AG27" s="64">
        <f>'Всего с 01.01.22'!M28</f>
        <v>0</v>
      </c>
      <c r="AH27" s="64">
        <f t="shared" si="25"/>
        <v>0</v>
      </c>
      <c r="AI27" s="64">
        <f t="shared" si="26"/>
        <v>0</v>
      </c>
      <c r="AJ27" s="64">
        <f t="shared" si="27"/>
        <v>0</v>
      </c>
      <c r="AK27" s="64">
        <f t="shared" si="85"/>
        <v>0</v>
      </c>
      <c r="AL27" s="64">
        <f>'Всего с 01.01.22'!N28</f>
        <v>0</v>
      </c>
      <c r="AM27" s="64">
        <f t="shared" si="28"/>
        <v>0</v>
      </c>
      <c r="AN27" s="64">
        <f t="shared" si="29"/>
        <v>0</v>
      </c>
      <c r="AO27" s="64">
        <f t="shared" si="30"/>
        <v>0</v>
      </c>
      <c r="AP27" s="64">
        <f t="shared" si="31"/>
        <v>0</v>
      </c>
      <c r="AQ27" s="64">
        <f t="shared" si="32"/>
        <v>10822760</v>
      </c>
      <c r="AR27" s="64">
        <f t="shared" si="33"/>
        <v>2705690</v>
      </c>
      <c r="AS27" s="64">
        <f t="shared" si="34"/>
        <v>2705690</v>
      </c>
      <c r="AT27" s="64">
        <f t="shared" si="35"/>
        <v>2705690</v>
      </c>
      <c r="AU27" s="64">
        <f t="shared" si="36"/>
        <v>2705690</v>
      </c>
      <c r="AV27" s="64">
        <f t="shared" si="37"/>
        <v>10822760</v>
      </c>
      <c r="AW27" s="64">
        <f t="shared" si="38"/>
        <v>2705690</v>
      </c>
      <c r="AX27" s="64">
        <f t="shared" si="39"/>
        <v>2705690</v>
      </c>
      <c r="AY27" s="64">
        <f t="shared" si="40"/>
        <v>2705690</v>
      </c>
      <c r="AZ27" s="64">
        <f t="shared" si="41"/>
        <v>2705690</v>
      </c>
      <c r="BA27" s="64">
        <f>'Всего с 01.01.22'!Q28</f>
        <v>0</v>
      </c>
      <c r="BB27" s="64">
        <f t="shared" si="0"/>
        <v>0</v>
      </c>
      <c r="BC27" s="64">
        <f t="shared" si="42"/>
        <v>0</v>
      </c>
      <c r="BD27" s="64">
        <f t="shared" si="43"/>
        <v>0</v>
      </c>
      <c r="BE27" s="64">
        <f t="shared" si="44"/>
        <v>0</v>
      </c>
      <c r="BF27" s="64">
        <f>'Всего с 01.01.22'!R28</f>
        <v>10822760</v>
      </c>
      <c r="BG27" s="64">
        <f t="shared" si="45"/>
        <v>2705690</v>
      </c>
      <c r="BH27" s="64">
        <f t="shared" si="46"/>
        <v>2705690</v>
      </c>
      <c r="BI27" s="64">
        <f t="shared" si="47"/>
        <v>2705690</v>
      </c>
      <c r="BJ27" s="64">
        <f t="shared" si="48"/>
        <v>2705690</v>
      </c>
      <c r="BK27" s="64">
        <f>'Всего с 01.01.22'!S28</f>
        <v>0</v>
      </c>
      <c r="BL27" s="64">
        <f t="shared" si="49"/>
        <v>0</v>
      </c>
      <c r="BM27" s="64">
        <f t="shared" si="50"/>
        <v>0</v>
      </c>
      <c r="BN27" s="64">
        <f t="shared" si="51"/>
        <v>0</v>
      </c>
      <c r="BO27" s="64">
        <f t="shared" si="52"/>
        <v>0</v>
      </c>
      <c r="BP27" s="64">
        <f>'Всего с 01.01.22'!T28</f>
        <v>0</v>
      </c>
      <c r="BQ27" s="64">
        <f t="shared" si="53"/>
        <v>0</v>
      </c>
      <c r="BR27" s="64">
        <f t="shared" si="54"/>
        <v>0</v>
      </c>
      <c r="BS27" s="64">
        <f t="shared" si="55"/>
        <v>0</v>
      </c>
      <c r="BT27" s="64">
        <f t="shared" si="56"/>
        <v>0</v>
      </c>
      <c r="BU27" s="64">
        <f>'Всего с 01.01.22'!U28</f>
        <v>0</v>
      </c>
      <c r="BV27" s="64">
        <f t="shared" si="57"/>
        <v>0</v>
      </c>
      <c r="BW27" s="64">
        <f t="shared" si="58"/>
        <v>0</v>
      </c>
      <c r="BX27" s="64">
        <f t="shared" si="59"/>
        <v>0</v>
      </c>
      <c r="BY27" s="64">
        <f t="shared" si="60"/>
        <v>0</v>
      </c>
      <c r="BZ27" s="64">
        <f>'Всего с 01.01.22'!V28</f>
        <v>0</v>
      </c>
      <c r="CA27" s="64">
        <f t="shared" si="61"/>
        <v>0</v>
      </c>
      <c r="CB27" s="64">
        <f t="shared" si="62"/>
        <v>0</v>
      </c>
      <c r="CC27" s="64">
        <f t="shared" si="63"/>
        <v>0</v>
      </c>
      <c r="CD27" s="64">
        <f t="shared" si="64"/>
        <v>0</v>
      </c>
      <c r="CE27" s="64">
        <f>'Всего с 01.01.22'!W28</f>
        <v>0</v>
      </c>
      <c r="CF27" s="64">
        <f t="shared" si="65"/>
        <v>0</v>
      </c>
      <c r="CG27" s="64">
        <f t="shared" si="66"/>
        <v>0</v>
      </c>
      <c r="CH27" s="64">
        <f t="shared" si="67"/>
        <v>0</v>
      </c>
      <c r="CI27" s="64">
        <f t="shared" si="68"/>
        <v>0</v>
      </c>
      <c r="CJ27" s="64">
        <f>'Всего с 01.01.22'!X28</f>
        <v>0</v>
      </c>
      <c r="CK27" s="64">
        <f t="shared" si="69"/>
        <v>0</v>
      </c>
      <c r="CL27" s="64">
        <f t="shared" si="70"/>
        <v>0</v>
      </c>
      <c r="CM27" s="64">
        <f t="shared" si="71"/>
        <v>0</v>
      </c>
      <c r="CN27" s="64">
        <f t="shared" si="72"/>
        <v>0</v>
      </c>
      <c r="CO27" s="64">
        <f>'Всего с 01.01.22'!Y28</f>
        <v>0</v>
      </c>
      <c r="CP27" s="64">
        <f t="shared" si="73"/>
        <v>0</v>
      </c>
      <c r="CQ27" s="64">
        <f t="shared" si="74"/>
        <v>0</v>
      </c>
      <c r="CR27" s="64">
        <f t="shared" si="75"/>
        <v>0</v>
      </c>
      <c r="CS27" s="64">
        <f t="shared" si="76"/>
        <v>0</v>
      </c>
      <c r="CT27" s="64">
        <f>'Всего с 01.01.22'!Z28</f>
        <v>0</v>
      </c>
      <c r="CU27" s="64">
        <f t="shared" si="77"/>
        <v>0</v>
      </c>
      <c r="CV27" s="64">
        <f t="shared" si="78"/>
        <v>0</v>
      </c>
      <c r="CW27" s="64">
        <f t="shared" si="79"/>
        <v>0</v>
      </c>
      <c r="CX27" s="64">
        <f t="shared" si="80"/>
        <v>0</v>
      </c>
      <c r="CY27" s="64">
        <f>'Всего с 01.01.22'!AA28</f>
        <v>0</v>
      </c>
      <c r="CZ27" s="64">
        <f t="shared" si="81"/>
        <v>0</v>
      </c>
      <c r="DA27" s="64">
        <f t="shared" si="82"/>
        <v>0</v>
      </c>
      <c r="DB27" s="64">
        <f t="shared" si="83"/>
        <v>0</v>
      </c>
      <c r="DC27" s="64">
        <f t="shared" si="84"/>
        <v>0</v>
      </c>
    </row>
    <row r="28" spans="1:107" ht="15">
      <c r="A28" s="16">
        <v>20</v>
      </c>
      <c r="B28" s="11" t="s">
        <v>94</v>
      </c>
      <c r="C28" s="64">
        <f>'Всего с 01.01.22'!D29</f>
        <v>51300</v>
      </c>
      <c r="D28" s="64">
        <f t="shared" si="1"/>
        <v>12825</v>
      </c>
      <c r="E28" s="64">
        <f t="shared" si="2"/>
        <v>12825</v>
      </c>
      <c r="F28" s="64">
        <f t="shared" si="3"/>
        <v>12825</v>
      </c>
      <c r="G28" s="64">
        <f t="shared" si="4"/>
        <v>12825</v>
      </c>
      <c r="H28" s="64">
        <f>'Всего с 01.01.22'!F29</f>
        <v>4490</v>
      </c>
      <c r="I28" s="64">
        <f t="shared" si="5"/>
        <v>1122.5</v>
      </c>
      <c r="J28" s="64">
        <f t="shared" si="6"/>
        <v>1122.5</v>
      </c>
      <c r="K28" s="64">
        <f t="shared" si="7"/>
        <v>1122.5</v>
      </c>
      <c r="L28" s="64">
        <f t="shared" si="8"/>
        <v>1122.5</v>
      </c>
      <c r="M28" s="64">
        <f>'Всего с 01.01.22'!G29</f>
        <v>42904</v>
      </c>
      <c r="N28" s="64">
        <f t="shared" si="9"/>
        <v>10726</v>
      </c>
      <c r="O28" s="64">
        <f t="shared" si="10"/>
        <v>10726</v>
      </c>
      <c r="P28" s="64">
        <f t="shared" si="11"/>
        <v>10726</v>
      </c>
      <c r="Q28" s="64">
        <f t="shared" si="12"/>
        <v>10726</v>
      </c>
      <c r="R28" s="64">
        <f>'Всего с 01.01.22'!H29</f>
        <v>0</v>
      </c>
      <c r="S28" s="64">
        <f t="shared" si="13"/>
        <v>0</v>
      </c>
      <c r="T28" s="64">
        <f t="shared" si="14"/>
        <v>0</v>
      </c>
      <c r="U28" s="64">
        <f t="shared" si="15"/>
        <v>0</v>
      </c>
      <c r="V28" s="64">
        <f t="shared" si="16"/>
        <v>0</v>
      </c>
      <c r="W28" s="64">
        <f>'Всего с 01.01.22'!K29</f>
        <v>713</v>
      </c>
      <c r="X28" s="64">
        <f t="shared" si="17"/>
        <v>178.25</v>
      </c>
      <c r="Y28" s="64">
        <f t="shared" si="18"/>
        <v>178.25</v>
      </c>
      <c r="Z28" s="64">
        <f t="shared" si="19"/>
        <v>178.25</v>
      </c>
      <c r="AA28" s="64">
        <f t="shared" si="20"/>
        <v>178.25</v>
      </c>
      <c r="AB28" s="64">
        <f>'Всего с 01.01.22'!L29</f>
        <v>0</v>
      </c>
      <c r="AC28" s="64">
        <f t="shared" si="21"/>
        <v>0</v>
      </c>
      <c r="AD28" s="64">
        <f t="shared" si="22"/>
        <v>0</v>
      </c>
      <c r="AE28" s="64">
        <f t="shared" si="23"/>
        <v>0</v>
      </c>
      <c r="AF28" s="64">
        <f t="shared" si="24"/>
        <v>0</v>
      </c>
      <c r="AG28" s="64">
        <f>'Всего с 01.01.22'!M29</f>
        <v>2010</v>
      </c>
      <c r="AH28" s="64">
        <f t="shared" si="25"/>
        <v>502.5</v>
      </c>
      <c r="AI28" s="64">
        <f t="shared" si="26"/>
        <v>502.5</v>
      </c>
      <c r="AJ28" s="64">
        <f t="shared" si="27"/>
        <v>502.5</v>
      </c>
      <c r="AK28" s="64">
        <f t="shared" si="85"/>
        <v>502.5</v>
      </c>
      <c r="AL28" s="64">
        <f>'Всего с 01.01.22'!N29</f>
        <v>0</v>
      </c>
      <c r="AM28" s="64">
        <f t="shared" si="28"/>
        <v>0</v>
      </c>
      <c r="AN28" s="64">
        <f t="shared" si="29"/>
        <v>0</v>
      </c>
      <c r="AO28" s="64">
        <f t="shared" si="30"/>
        <v>0</v>
      </c>
      <c r="AP28" s="64">
        <f t="shared" si="31"/>
        <v>0</v>
      </c>
      <c r="AQ28" s="64">
        <f t="shared" si="32"/>
        <v>91575323</v>
      </c>
      <c r="AR28" s="64">
        <f t="shared" si="33"/>
        <v>22893830.75</v>
      </c>
      <c r="AS28" s="64">
        <f t="shared" si="34"/>
        <v>22893830.75</v>
      </c>
      <c r="AT28" s="64">
        <f t="shared" si="35"/>
        <v>22893830.75</v>
      </c>
      <c r="AU28" s="64">
        <f t="shared" si="36"/>
        <v>22893830.75</v>
      </c>
      <c r="AV28" s="64">
        <f t="shared" si="37"/>
        <v>54363487</v>
      </c>
      <c r="AW28" s="64">
        <f t="shared" si="38"/>
        <v>13590871.75</v>
      </c>
      <c r="AX28" s="64">
        <f t="shared" si="39"/>
        <v>13590871.75</v>
      </c>
      <c r="AY28" s="64">
        <f t="shared" si="40"/>
        <v>13590871.75</v>
      </c>
      <c r="AZ28" s="64">
        <f t="shared" si="41"/>
        <v>13590871.75</v>
      </c>
      <c r="BA28" s="64">
        <f>'Всего с 01.01.22'!Q29</f>
        <v>44442694</v>
      </c>
      <c r="BB28" s="64">
        <f t="shared" si="0"/>
        <v>11110673.5</v>
      </c>
      <c r="BC28" s="64">
        <f t="shared" si="42"/>
        <v>11110673.5</v>
      </c>
      <c r="BD28" s="64">
        <f t="shared" si="43"/>
        <v>11110673.5</v>
      </c>
      <c r="BE28" s="64">
        <f t="shared" si="44"/>
        <v>11110673.5</v>
      </c>
      <c r="BF28" s="64">
        <f>'Всего с 01.01.22'!R29</f>
        <v>5068180.000000001</v>
      </c>
      <c r="BG28" s="64">
        <f t="shared" si="45"/>
        <v>1267045.0000000002</v>
      </c>
      <c r="BH28" s="64">
        <f t="shared" si="46"/>
        <v>1267045.0000000002</v>
      </c>
      <c r="BI28" s="64">
        <f t="shared" si="47"/>
        <v>1267045.0000000002</v>
      </c>
      <c r="BJ28" s="64">
        <f t="shared" si="48"/>
        <v>1267045.0000000007</v>
      </c>
      <c r="BK28" s="64">
        <f>'Всего с 01.01.22'!S29</f>
        <v>1194768</v>
      </c>
      <c r="BL28" s="64">
        <f t="shared" si="49"/>
        <v>298692</v>
      </c>
      <c r="BM28" s="64">
        <f t="shared" si="50"/>
        <v>298692</v>
      </c>
      <c r="BN28" s="64">
        <f t="shared" si="51"/>
        <v>298692</v>
      </c>
      <c r="BO28" s="64">
        <f t="shared" si="52"/>
        <v>298692</v>
      </c>
      <c r="BP28" s="64">
        <f>'Всего с 01.01.22'!T29</f>
        <v>453332</v>
      </c>
      <c r="BQ28" s="64">
        <f t="shared" si="53"/>
        <v>113333</v>
      </c>
      <c r="BR28" s="64">
        <f t="shared" si="54"/>
        <v>113333</v>
      </c>
      <c r="BS28" s="64">
        <f t="shared" si="55"/>
        <v>113333</v>
      </c>
      <c r="BT28" s="64">
        <f t="shared" si="56"/>
        <v>113333</v>
      </c>
      <c r="BU28" s="64">
        <f>'Всего с 01.01.22'!U29</f>
        <v>3204513</v>
      </c>
      <c r="BV28" s="64">
        <f t="shared" si="57"/>
        <v>801128.25</v>
      </c>
      <c r="BW28" s="64">
        <f t="shared" si="58"/>
        <v>801128.25</v>
      </c>
      <c r="BX28" s="64">
        <f t="shared" si="59"/>
        <v>801128.25</v>
      </c>
      <c r="BY28" s="64">
        <f t="shared" si="60"/>
        <v>801128.25</v>
      </c>
      <c r="BZ28" s="64">
        <f>'Всего с 01.01.22'!V29</f>
        <v>0</v>
      </c>
      <c r="CA28" s="64">
        <f t="shared" si="61"/>
        <v>0</v>
      </c>
      <c r="CB28" s="64">
        <f t="shared" si="62"/>
        <v>0</v>
      </c>
      <c r="CC28" s="64">
        <f t="shared" si="63"/>
        <v>0</v>
      </c>
      <c r="CD28" s="64">
        <f t="shared" si="64"/>
        <v>0</v>
      </c>
      <c r="CE28" s="64">
        <f>'Всего с 01.01.22'!W29</f>
        <v>0</v>
      </c>
      <c r="CF28" s="64">
        <f t="shared" si="65"/>
        <v>0</v>
      </c>
      <c r="CG28" s="64">
        <f t="shared" si="66"/>
        <v>0</v>
      </c>
      <c r="CH28" s="64">
        <f t="shared" si="67"/>
        <v>0</v>
      </c>
      <c r="CI28" s="64">
        <f t="shared" si="68"/>
        <v>0</v>
      </c>
      <c r="CJ28" s="64">
        <f>'Всего с 01.01.22'!X29</f>
        <v>14531774</v>
      </c>
      <c r="CK28" s="64">
        <f t="shared" si="69"/>
        <v>3632943.5</v>
      </c>
      <c r="CL28" s="64">
        <f t="shared" si="70"/>
        <v>3632943.5</v>
      </c>
      <c r="CM28" s="64">
        <f t="shared" si="71"/>
        <v>3632943.5</v>
      </c>
      <c r="CN28" s="64">
        <f t="shared" si="72"/>
        <v>3632943.5</v>
      </c>
      <c r="CO28" s="64">
        <f>'Всего с 01.01.22'!Y29</f>
        <v>0</v>
      </c>
      <c r="CP28" s="64">
        <f t="shared" si="73"/>
        <v>0</v>
      </c>
      <c r="CQ28" s="64">
        <f t="shared" si="74"/>
        <v>0</v>
      </c>
      <c r="CR28" s="64">
        <f t="shared" si="75"/>
        <v>0</v>
      </c>
      <c r="CS28" s="64">
        <f t="shared" si="76"/>
        <v>0</v>
      </c>
      <c r="CT28" s="64">
        <f>'Всего с 01.01.22'!Z29</f>
        <v>22680062</v>
      </c>
      <c r="CU28" s="64">
        <f t="shared" si="77"/>
        <v>5670015.5</v>
      </c>
      <c r="CV28" s="64">
        <f t="shared" si="78"/>
        <v>5670015.5</v>
      </c>
      <c r="CW28" s="64">
        <f t="shared" si="79"/>
        <v>5670015.5</v>
      </c>
      <c r="CX28" s="64">
        <f t="shared" si="80"/>
        <v>5670015.5</v>
      </c>
      <c r="CY28" s="64">
        <f>'Всего с 01.01.22'!AA29</f>
        <v>0</v>
      </c>
      <c r="CZ28" s="64">
        <f t="shared" si="81"/>
        <v>0</v>
      </c>
      <c r="DA28" s="64">
        <f t="shared" si="82"/>
        <v>0</v>
      </c>
      <c r="DB28" s="64">
        <f t="shared" si="83"/>
        <v>0</v>
      </c>
      <c r="DC28" s="64">
        <f t="shared" si="84"/>
        <v>0</v>
      </c>
    </row>
    <row r="29" spans="1:107" ht="15">
      <c r="A29" s="16">
        <v>21</v>
      </c>
      <c r="B29" s="11" t="s">
        <v>66</v>
      </c>
      <c r="C29" s="64">
        <f>'Всего с 01.01.22'!D30</f>
        <v>8669</v>
      </c>
      <c r="D29" s="64">
        <f t="shared" si="1"/>
        <v>2167.25</v>
      </c>
      <c r="E29" s="64">
        <f t="shared" si="2"/>
        <v>2167.25</v>
      </c>
      <c r="F29" s="64">
        <f t="shared" si="3"/>
        <v>2167.25</v>
      </c>
      <c r="G29" s="64">
        <f t="shared" si="4"/>
        <v>2167.25</v>
      </c>
      <c r="H29" s="64">
        <f>'Всего с 01.01.22'!F30</f>
        <v>1740</v>
      </c>
      <c r="I29" s="64">
        <f t="shared" si="5"/>
        <v>435</v>
      </c>
      <c r="J29" s="64">
        <f t="shared" si="6"/>
        <v>435</v>
      </c>
      <c r="K29" s="64">
        <f t="shared" si="7"/>
        <v>435</v>
      </c>
      <c r="L29" s="64">
        <f t="shared" si="8"/>
        <v>435</v>
      </c>
      <c r="M29" s="64">
        <f>'Всего с 01.01.22'!G30</f>
        <v>8273</v>
      </c>
      <c r="N29" s="64">
        <f t="shared" si="9"/>
        <v>2068.25</v>
      </c>
      <c r="O29" s="64">
        <f t="shared" si="10"/>
        <v>2068.25</v>
      </c>
      <c r="P29" s="64">
        <f t="shared" si="11"/>
        <v>2068.25</v>
      </c>
      <c r="Q29" s="64">
        <f t="shared" si="12"/>
        <v>2068.25</v>
      </c>
      <c r="R29" s="64">
        <f>'Всего с 01.01.22'!H30</f>
        <v>0</v>
      </c>
      <c r="S29" s="64">
        <f t="shared" si="13"/>
        <v>0</v>
      </c>
      <c r="T29" s="64">
        <f t="shared" si="14"/>
        <v>0</v>
      </c>
      <c r="U29" s="64">
        <f t="shared" si="15"/>
        <v>0</v>
      </c>
      <c r="V29" s="64">
        <f t="shared" si="16"/>
        <v>0</v>
      </c>
      <c r="W29" s="64">
        <f>'Всего с 01.01.22'!K30</f>
        <v>0</v>
      </c>
      <c r="X29" s="64">
        <f t="shared" si="17"/>
        <v>0</v>
      </c>
      <c r="Y29" s="64">
        <f t="shared" si="18"/>
        <v>0</v>
      </c>
      <c r="Z29" s="64">
        <f t="shared" si="19"/>
        <v>0</v>
      </c>
      <c r="AA29" s="64">
        <f t="shared" si="20"/>
        <v>0</v>
      </c>
      <c r="AB29" s="64">
        <f>'Всего с 01.01.22'!L30</f>
        <v>0</v>
      </c>
      <c r="AC29" s="64">
        <f t="shared" si="21"/>
        <v>0</v>
      </c>
      <c r="AD29" s="64">
        <f t="shared" si="22"/>
        <v>0</v>
      </c>
      <c r="AE29" s="64">
        <f t="shared" si="23"/>
        <v>0</v>
      </c>
      <c r="AF29" s="64">
        <f t="shared" si="24"/>
        <v>0</v>
      </c>
      <c r="AG29" s="64">
        <f>'Всего с 01.01.22'!M30</f>
        <v>262</v>
      </c>
      <c r="AH29" s="64">
        <f t="shared" si="25"/>
        <v>65.5</v>
      </c>
      <c r="AI29" s="64">
        <f t="shared" si="26"/>
        <v>65.5</v>
      </c>
      <c r="AJ29" s="64">
        <f t="shared" si="27"/>
        <v>65.5</v>
      </c>
      <c r="AK29" s="64">
        <f t="shared" si="85"/>
        <v>65.5</v>
      </c>
      <c r="AL29" s="64">
        <f>'Всего с 01.01.22'!N30</f>
        <v>0</v>
      </c>
      <c r="AM29" s="64">
        <f t="shared" si="28"/>
        <v>0</v>
      </c>
      <c r="AN29" s="64">
        <f t="shared" si="29"/>
        <v>0</v>
      </c>
      <c r="AO29" s="64">
        <f t="shared" si="30"/>
        <v>0</v>
      </c>
      <c r="AP29" s="64">
        <f t="shared" si="31"/>
        <v>0</v>
      </c>
      <c r="AQ29" s="64">
        <f t="shared" si="32"/>
        <v>18926238.7</v>
      </c>
      <c r="AR29" s="64">
        <f t="shared" si="33"/>
        <v>4731559.675</v>
      </c>
      <c r="AS29" s="64">
        <f t="shared" si="34"/>
        <v>4731559.675</v>
      </c>
      <c r="AT29" s="64">
        <f t="shared" si="35"/>
        <v>4731559.675</v>
      </c>
      <c r="AU29" s="64">
        <f t="shared" si="36"/>
        <v>4731559.675</v>
      </c>
      <c r="AV29" s="64">
        <f t="shared" si="37"/>
        <v>16189205.7</v>
      </c>
      <c r="AW29" s="64">
        <f t="shared" si="38"/>
        <v>4047301.425</v>
      </c>
      <c r="AX29" s="64">
        <f t="shared" si="39"/>
        <v>4047301.425</v>
      </c>
      <c r="AY29" s="64">
        <f t="shared" si="40"/>
        <v>4047301.425</v>
      </c>
      <c r="AZ29" s="64">
        <f t="shared" si="41"/>
        <v>4047301.425</v>
      </c>
      <c r="BA29" s="64">
        <f>'Всего с 01.01.22'!Q30</f>
        <v>12454786</v>
      </c>
      <c r="BB29" s="64">
        <f t="shared" si="0"/>
        <v>3113696.5</v>
      </c>
      <c r="BC29" s="64">
        <f t="shared" si="42"/>
        <v>3113696.5</v>
      </c>
      <c r="BD29" s="64">
        <f t="shared" si="43"/>
        <v>3113696.5</v>
      </c>
      <c r="BE29" s="64">
        <f t="shared" si="44"/>
        <v>3113696.5</v>
      </c>
      <c r="BF29" s="64">
        <f>'Всего с 01.01.22'!R30</f>
        <v>2033705.7</v>
      </c>
      <c r="BG29" s="64">
        <f t="shared" si="45"/>
        <v>508426.42500000005</v>
      </c>
      <c r="BH29" s="64">
        <f t="shared" si="46"/>
        <v>508426.42500000005</v>
      </c>
      <c r="BI29" s="64">
        <f t="shared" si="47"/>
        <v>508426.42500000005</v>
      </c>
      <c r="BJ29" s="64">
        <f t="shared" si="48"/>
        <v>508426.4249999998</v>
      </c>
      <c r="BK29" s="64">
        <f>'Всего с 01.01.22'!S30</f>
        <v>269008</v>
      </c>
      <c r="BL29" s="64">
        <f t="shared" si="49"/>
        <v>67252</v>
      </c>
      <c r="BM29" s="64">
        <f t="shared" si="50"/>
        <v>67252</v>
      </c>
      <c r="BN29" s="64">
        <f t="shared" si="51"/>
        <v>67252</v>
      </c>
      <c r="BO29" s="64">
        <f t="shared" si="52"/>
        <v>67252</v>
      </c>
      <c r="BP29" s="64">
        <f>'Всего с 01.01.22'!T30</f>
        <v>189868</v>
      </c>
      <c r="BQ29" s="64">
        <f t="shared" si="53"/>
        <v>47467</v>
      </c>
      <c r="BR29" s="64">
        <f t="shared" si="54"/>
        <v>47467</v>
      </c>
      <c r="BS29" s="64">
        <f t="shared" si="55"/>
        <v>47467</v>
      </c>
      <c r="BT29" s="64">
        <f t="shared" si="56"/>
        <v>47467</v>
      </c>
      <c r="BU29" s="64">
        <f>'Всего с 01.01.22'!U30</f>
        <v>1241838</v>
      </c>
      <c r="BV29" s="64">
        <f t="shared" si="57"/>
        <v>310459.5</v>
      </c>
      <c r="BW29" s="64">
        <f t="shared" si="58"/>
        <v>310459.5</v>
      </c>
      <c r="BX29" s="64">
        <f t="shared" si="59"/>
        <v>310459.5</v>
      </c>
      <c r="BY29" s="64">
        <f t="shared" si="60"/>
        <v>310459.5</v>
      </c>
      <c r="BZ29" s="64">
        <f>'Всего с 01.01.22'!V30</f>
        <v>2175400</v>
      </c>
      <c r="CA29" s="64">
        <f t="shared" si="61"/>
        <v>543850</v>
      </c>
      <c r="CB29" s="64">
        <f t="shared" si="62"/>
        <v>543850</v>
      </c>
      <c r="CC29" s="64">
        <f t="shared" si="63"/>
        <v>543850</v>
      </c>
      <c r="CD29" s="64">
        <f t="shared" si="64"/>
        <v>543850</v>
      </c>
      <c r="CE29" s="64">
        <f>'Всего с 01.01.22'!W30</f>
        <v>0</v>
      </c>
      <c r="CF29" s="64">
        <f t="shared" si="65"/>
        <v>0</v>
      </c>
      <c r="CG29" s="64">
        <f t="shared" si="66"/>
        <v>0</v>
      </c>
      <c r="CH29" s="64">
        <f t="shared" si="67"/>
        <v>0</v>
      </c>
      <c r="CI29" s="64">
        <f t="shared" si="68"/>
        <v>0</v>
      </c>
      <c r="CJ29" s="64">
        <f>'Всего с 01.01.22'!X30</f>
        <v>0</v>
      </c>
      <c r="CK29" s="64">
        <f t="shared" si="69"/>
        <v>0</v>
      </c>
      <c r="CL29" s="64">
        <f t="shared" si="70"/>
        <v>0</v>
      </c>
      <c r="CM29" s="64">
        <f t="shared" si="71"/>
        <v>0</v>
      </c>
      <c r="CN29" s="64">
        <f t="shared" si="72"/>
        <v>0</v>
      </c>
      <c r="CO29" s="64">
        <f>'Всего с 01.01.22'!Y30</f>
        <v>0</v>
      </c>
      <c r="CP29" s="64">
        <f t="shared" si="73"/>
        <v>0</v>
      </c>
      <c r="CQ29" s="64">
        <f t="shared" si="74"/>
        <v>0</v>
      </c>
      <c r="CR29" s="64">
        <f t="shared" si="75"/>
        <v>0</v>
      </c>
      <c r="CS29" s="64">
        <f t="shared" si="76"/>
        <v>0</v>
      </c>
      <c r="CT29" s="64">
        <f>'Всего с 01.01.22'!Z30</f>
        <v>2737033</v>
      </c>
      <c r="CU29" s="64">
        <f t="shared" si="77"/>
        <v>684258.25</v>
      </c>
      <c r="CV29" s="64">
        <f t="shared" si="78"/>
        <v>684258.25</v>
      </c>
      <c r="CW29" s="64">
        <f t="shared" si="79"/>
        <v>684258.25</v>
      </c>
      <c r="CX29" s="64">
        <f t="shared" si="80"/>
        <v>684258.25</v>
      </c>
      <c r="CY29" s="64">
        <f>'Всего с 01.01.22'!AA30</f>
        <v>0</v>
      </c>
      <c r="CZ29" s="64">
        <f t="shared" si="81"/>
        <v>0</v>
      </c>
      <c r="DA29" s="64">
        <f t="shared" si="82"/>
        <v>0</v>
      </c>
      <c r="DB29" s="64">
        <f t="shared" si="83"/>
        <v>0</v>
      </c>
      <c r="DC29" s="64">
        <f t="shared" si="84"/>
        <v>0</v>
      </c>
    </row>
    <row r="30" spans="1:107" ht="15">
      <c r="A30" s="16">
        <v>22</v>
      </c>
      <c r="B30" s="11" t="s">
        <v>73</v>
      </c>
      <c r="C30" s="64">
        <f>'Всего с 01.01.22'!D31</f>
        <v>0</v>
      </c>
      <c r="D30" s="64">
        <f t="shared" si="1"/>
        <v>0</v>
      </c>
      <c r="E30" s="64">
        <f t="shared" si="2"/>
        <v>0</v>
      </c>
      <c r="F30" s="64">
        <f t="shared" si="3"/>
        <v>0</v>
      </c>
      <c r="G30" s="64">
        <f t="shared" si="4"/>
        <v>0</v>
      </c>
      <c r="H30" s="64">
        <f>'Всего с 01.01.22'!F31</f>
        <v>0</v>
      </c>
      <c r="I30" s="64">
        <f t="shared" si="5"/>
        <v>0</v>
      </c>
      <c r="J30" s="64">
        <f t="shared" si="6"/>
        <v>0</v>
      </c>
      <c r="K30" s="64">
        <f t="shared" si="7"/>
        <v>0</v>
      </c>
      <c r="L30" s="64">
        <f t="shared" si="8"/>
        <v>0</v>
      </c>
      <c r="M30" s="64">
        <f>'Всего с 01.01.22'!G31</f>
        <v>1380</v>
      </c>
      <c r="N30" s="64">
        <f t="shared" si="9"/>
        <v>345</v>
      </c>
      <c r="O30" s="64">
        <f t="shared" si="10"/>
        <v>345</v>
      </c>
      <c r="P30" s="64">
        <f t="shared" si="11"/>
        <v>345</v>
      </c>
      <c r="Q30" s="64">
        <f t="shared" si="12"/>
        <v>345</v>
      </c>
      <c r="R30" s="64">
        <f>'Всего с 01.01.22'!H31</f>
        <v>0</v>
      </c>
      <c r="S30" s="64">
        <f t="shared" si="13"/>
        <v>0</v>
      </c>
      <c r="T30" s="64">
        <f t="shared" si="14"/>
        <v>0</v>
      </c>
      <c r="U30" s="64">
        <f t="shared" si="15"/>
        <v>0</v>
      </c>
      <c r="V30" s="64">
        <f t="shared" si="16"/>
        <v>0</v>
      </c>
      <c r="W30" s="64">
        <f>'Всего с 01.01.22'!K31</f>
        <v>0</v>
      </c>
      <c r="X30" s="64">
        <f t="shared" si="17"/>
        <v>0</v>
      </c>
      <c r="Y30" s="64">
        <f t="shared" si="18"/>
        <v>0</v>
      </c>
      <c r="Z30" s="64">
        <f t="shared" si="19"/>
        <v>0</v>
      </c>
      <c r="AA30" s="64">
        <f t="shared" si="20"/>
        <v>0</v>
      </c>
      <c r="AB30" s="64">
        <f>'Всего с 01.01.22'!L31</f>
        <v>0</v>
      </c>
      <c r="AC30" s="64">
        <f t="shared" si="21"/>
        <v>0</v>
      </c>
      <c r="AD30" s="64">
        <f t="shared" si="22"/>
        <v>0</v>
      </c>
      <c r="AE30" s="64">
        <f t="shared" si="23"/>
        <v>0</v>
      </c>
      <c r="AF30" s="64">
        <f t="shared" si="24"/>
        <v>0</v>
      </c>
      <c r="AG30" s="64">
        <f>'Всего с 01.01.22'!M31</f>
        <v>0</v>
      </c>
      <c r="AH30" s="64">
        <f t="shared" si="25"/>
        <v>0</v>
      </c>
      <c r="AI30" s="64">
        <f t="shared" si="26"/>
        <v>0</v>
      </c>
      <c r="AJ30" s="64">
        <f t="shared" si="27"/>
        <v>0</v>
      </c>
      <c r="AK30" s="64">
        <f t="shared" si="85"/>
        <v>0</v>
      </c>
      <c r="AL30" s="64">
        <f>'Всего с 01.01.22'!N31</f>
        <v>0</v>
      </c>
      <c r="AM30" s="64">
        <f t="shared" si="28"/>
        <v>0</v>
      </c>
      <c r="AN30" s="64">
        <f t="shared" si="29"/>
        <v>0</v>
      </c>
      <c r="AO30" s="64">
        <f t="shared" si="30"/>
        <v>0</v>
      </c>
      <c r="AP30" s="64">
        <f t="shared" si="31"/>
        <v>0</v>
      </c>
      <c r="AQ30" s="64">
        <f t="shared" si="32"/>
        <v>4930240</v>
      </c>
      <c r="AR30" s="64">
        <f t="shared" si="33"/>
        <v>1232559.9999999998</v>
      </c>
      <c r="AS30" s="64">
        <f t="shared" si="34"/>
        <v>1232559.9999999998</v>
      </c>
      <c r="AT30" s="64">
        <f t="shared" si="35"/>
        <v>1232559.9999999998</v>
      </c>
      <c r="AU30" s="64">
        <f t="shared" si="36"/>
        <v>1232560.0000000005</v>
      </c>
      <c r="AV30" s="64">
        <f t="shared" si="37"/>
        <v>4930240</v>
      </c>
      <c r="AW30" s="64">
        <f t="shared" si="38"/>
        <v>1232559.9999999998</v>
      </c>
      <c r="AX30" s="64">
        <f t="shared" si="39"/>
        <v>1232559.9999999998</v>
      </c>
      <c r="AY30" s="64">
        <f t="shared" si="40"/>
        <v>1232559.9999999998</v>
      </c>
      <c r="AZ30" s="64">
        <f t="shared" si="41"/>
        <v>1232560.0000000005</v>
      </c>
      <c r="BA30" s="64">
        <f>'Всего с 01.01.22'!Q31</f>
        <v>0</v>
      </c>
      <c r="BB30" s="64">
        <f t="shared" si="0"/>
        <v>0</v>
      </c>
      <c r="BC30" s="64">
        <f t="shared" si="42"/>
        <v>0</v>
      </c>
      <c r="BD30" s="64">
        <f t="shared" si="43"/>
        <v>0</v>
      </c>
      <c r="BE30" s="64">
        <f t="shared" si="44"/>
        <v>0</v>
      </c>
      <c r="BF30" s="64">
        <f>'Всего с 01.01.22'!R31</f>
        <v>3812639.9999999995</v>
      </c>
      <c r="BG30" s="64">
        <f t="shared" si="45"/>
        <v>953159.9999999998</v>
      </c>
      <c r="BH30" s="64">
        <f t="shared" si="46"/>
        <v>953159.9999999998</v>
      </c>
      <c r="BI30" s="64">
        <f t="shared" si="47"/>
        <v>953159.9999999998</v>
      </c>
      <c r="BJ30" s="64">
        <f t="shared" si="48"/>
        <v>953160.0000000005</v>
      </c>
      <c r="BK30" s="64">
        <f>'Всего с 01.01.22'!S31</f>
        <v>1117600</v>
      </c>
      <c r="BL30" s="64">
        <f t="shared" si="49"/>
        <v>279400</v>
      </c>
      <c r="BM30" s="64">
        <f t="shared" si="50"/>
        <v>279400</v>
      </c>
      <c r="BN30" s="64">
        <f t="shared" si="51"/>
        <v>279400</v>
      </c>
      <c r="BO30" s="64">
        <f t="shared" si="52"/>
        <v>279400</v>
      </c>
      <c r="BP30" s="64">
        <f>'Всего с 01.01.22'!T31</f>
        <v>0</v>
      </c>
      <c r="BQ30" s="64">
        <f t="shared" si="53"/>
        <v>0</v>
      </c>
      <c r="BR30" s="64">
        <f t="shared" si="54"/>
        <v>0</v>
      </c>
      <c r="BS30" s="64">
        <f t="shared" si="55"/>
        <v>0</v>
      </c>
      <c r="BT30" s="64">
        <f t="shared" si="56"/>
        <v>0</v>
      </c>
      <c r="BU30" s="64">
        <f>'Всего с 01.01.22'!U31</f>
        <v>0</v>
      </c>
      <c r="BV30" s="64">
        <f t="shared" si="57"/>
        <v>0</v>
      </c>
      <c r="BW30" s="64">
        <f t="shared" si="58"/>
        <v>0</v>
      </c>
      <c r="BX30" s="64">
        <f t="shared" si="59"/>
        <v>0</v>
      </c>
      <c r="BY30" s="64">
        <f t="shared" si="60"/>
        <v>0</v>
      </c>
      <c r="BZ30" s="64">
        <f>'Всего с 01.01.22'!V31</f>
        <v>0</v>
      </c>
      <c r="CA30" s="64">
        <f t="shared" si="61"/>
        <v>0</v>
      </c>
      <c r="CB30" s="64">
        <f t="shared" si="62"/>
        <v>0</v>
      </c>
      <c r="CC30" s="64">
        <f t="shared" si="63"/>
        <v>0</v>
      </c>
      <c r="CD30" s="64">
        <f t="shared" si="64"/>
        <v>0</v>
      </c>
      <c r="CE30" s="64">
        <f>'Всего с 01.01.22'!W31</f>
        <v>0</v>
      </c>
      <c r="CF30" s="64">
        <f t="shared" si="65"/>
        <v>0</v>
      </c>
      <c r="CG30" s="64">
        <f t="shared" si="66"/>
        <v>0</v>
      </c>
      <c r="CH30" s="64">
        <f t="shared" si="67"/>
        <v>0</v>
      </c>
      <c r="CI30" s="64">
        <f t="shared" si="68"/>
        <v>0</v>
      </c>
      <c r="CJ30" s="64">
        <f>'Всего с 01.01.22'!X31</f>
        <v>0</v>
      </c>
      <c r="CK30" s="64">
        <f t="shared" si="69"/>
        <v>0</v>
      </c>
      <c r="CL30" s="64">
        <f t="shared" si="70"/>
        <v>0</v>
      </c>
      <c r="CM30" s="64">
        <f t="shared" si="71"/>
        <v>0</v>
      </c>
      <c r="CN30" s="64">
        <f t="shared" si="72"/>
        <v>0</v>
      </c>
      <c r="CO30" s="64">
        <f>'Всего с 01.01.22'!Y31</f>
        <v>0</v>
      </c>
      <c r="CP30" s="64">
        <f t="shared" si="73"/>
        <v>0</v>
      </c>
      <c r="CQ30" s="64">
        <f t="shared" si="74"/>
        <v>0</v>
      </c>
      <c r="CR30" s="64">
        <f t="shared" si="75"/>
        <v>0</v>
      </c>
      <c r="CS30" s="64">
        <f t="shared" si="76"/>
        <v>0</v>
      </c>
      <c r="CT30" s="64">
        <f>'Всего с 01.01.22'!Z31</f>
        <v>0</v>
      </c>
      <c r="CU30" s="64">
        <f t="shared" si="77"/>
        <v>0</v>
      </c>
      <c r="CV30" s="64">
        <f t="shared" si="78"/>
        <v>0</v>
      </c>
      <c r="CW30" s="64">
        <f t="shared" si="79"/>
        <v>0</v>
      </c>
      <c r="CX30" s="64">
        <f t="shared" si="80"/>
        <v>0</v>
      </c>
      <c r="CY30" s="64">
        <f>'Всего с 01.01.22'!AA31</f>
        <v>0</v>
      </c>
      <c r="CZ30" s="64">
        <f t="shared" si="81"/>
        <v>0</v>
      </c>
      <c r="DA30" s="64">
        <f t="shared" si="82"/>
        <v>0</v>
      </c>
      <c r="DB30" s="64">
        <f t="shared" si="83"/>
        <v>0</v>
      </c>
      <c r="DC30" s="64">
        <f t="shared" si="84"/>
        <v>0</v>
      </c>
    </row>
    <row r="31" spans="1:107" ht="15">
      <c r="A31" s="16">
        <v>23</v>
      </c>
      <c r="B31" s="11" t="s">
        <v>46</v>
      </c>
      <c r="C31" s="64">
        <f>'Всего с 01.01.22'!D32</f>
        <v>23731</v>
      </c>
      <c r="D31" s="64">
        <f t="shared" si="1"/>
        <v>5932.75</v>
      </c>
      <c r="E31" s="64">
        <f t="shared" si="2"/>
        <v>5932.75</v>
      </c>
      <c r="F31" s="64">
        <f t="shared" si="3"/>
        <v>5932.75</v>
      </c>
      <c r="G31" s="64">
        <f t="shared" si="4"/>
        <v>5932.75</v>
      </c>
      <c r="H31" s="64">
        <f>'Всего с 01.01.22'!F32</f>
        <v>0</v>
      </c>
      <c r="I31" s="64">
        <f t="shared" si="5"/>
        <v>0</v>
      </c>
      <c r="J31" s="64">
        <f t="shared" si="6"/>
        <v>0</v>
      </c>
      <c r="K31" s="64">
        <f t="shared" si="7"/>
        <v>0</v>
      </c>
      <c r="L31" s="64">
        <f t="shared" si="8"/>
        <v>0</v>
      </c>
      <c r="M31" s="64">
        <f>'Всего с 01.01.22'!G32</f>
        <v>27555</v>
      </c>
      <c r="N31" s="64">
        <f t="shared" si="9"/>
        <v>6888.75</v>
      </c>
      <c r="O31" s="64">
        <f t="shared" si="10"/>
        <v>6888.75</v>
      </c>
      <c r="P31" s="64">
        <f t="shared" si="11"/>
        <v>6888.75</v>
      </c>
      <c r="Q31" s="64">
        <f t="shared" si="12"/>
        <v>6888.75</v>
      </c>
      <c r="R31" s="64">
        <f>'Всего с 01.01.22'!H32</f>
        <v>0</v>
      </c>
      <c r="S31" s="64">
        <f t="shared" si="13"/>
        <v>0</v>
      </c>
      <c r="T31" s="64">
        <f t="shared" si="14"/>
        <v>0</v>
      </c>
      <c r="U31" s="64">
        <f t="shared" si="15"/>
        <v>0</v>
      </c>
      <c r="V31" s="64">
        <f t="shared" si="16"/>
        <v>0</v>
      </c>
      <c r="W31" s="64">
        <f>'Всего с 01.01.22'!K32</f>
        <v>0</v>
      </c>
      <c r="X31" s="64">
        <f t="shared" si="17"/>
        <v>0</v>
      </c>
      <c r="Y31" s="64">
        <f t="shared" si="18"/>
        <v>0</v>
      </c>
      <c r="Z31" s="64">
        <f t="shared" si="19"/>
        <v>0</v>
      </c>
      <c r="AA31" s="64">
        <f t="shared" si="20"/>
        <v>0</v>
      </c>
      <c r="AB31" s="64">
        <f>'Всего с 01.01.22'!L32</f>
        <v>0</v>
      </c>
      <c r="AC31" s="64">
        <f t="shared" si="21"/>
        <v>0</v>
      </c>
      <c r="AD31" s="64">
        <f t="shared" si="22"/>
        <v>0</v>
      </c>
      <c r="AE31" s="64">
        <f t="shared" si="23"/>
        <v>0</v>
      </c>
      <c r="AF31" s="64">
        <f t="shared" si="24"/>
        <v>0</v>
      </c>
      <c r="AG31" s="64">
        <f>'Всего с 01.01.22'!M32</f>
        <v>216</v>
      </c>
      <c r="AH31" s="64">
        <f t="shared" si="25"/>
        <v>54</v>
      </c>
      <c r="AI31" s="64">
        <f t="shared" si="26"/>
        <v>54</v>
      </c>
      <c r="AJ31" s="64">
        <f t="shared" si="27"/>
        <v>54</v>
      </c>
      <c r="AK31" s="64">
        <f t="shared" si="85"/>
        <v>54</v>
      </c>
      <c r="AL31" s="64">
        <f>'Всего с 01.01.22'!N32</f>
        <v>0</v>
      </c>
      <c r="AM31" s="64">
        <f t="shared" si="28"/>
        <v>0</v>
      </c>
      <c r="AN31" s="64">
        <f t="shared" si="29"/>
        <v>0</v>
      </c>
      <c r="AO31" s="64">
        <f t="shared" si="30"/>
        <v>0</v>
      </c>
      <c r="AP31" s="64">
        <f t="shared" si="31"/>
        <v>0</v>
      </c>
      <c r="AQ31" s="64">
        <f t="shared" si="32"/>
        <v>45083976</v>
      </c>
      <c r="AR31" s="64">
        <f t="shared" si="33"/>
        <v>11270994</v>
      </c>
      <c r="AS31" s="64">
        <f t="shared" si="34"/>
        <v>11270994</v>
      </c>
      <c r="AT31" s="64">
        <f t="shared" si="35"/>
        <v>11270994</v>
      </c>
      <c r="AU31" s="64">
        <f t="shared" si="36"/>
        <v>11270994</v>
      </c>
      <c r="AV31" s="64">
        <f t="shared" si="37"/>
        <v>41911647</v>
      </c>
      <c r="AW31" s="64">
        <f t="shared" si="38"/>
        <v>10477911.75</v>
      </c>
      <c r="AX31" s="64">
        <f t="shared" si="39"/>
        <v>10477911.75</v>
      </c>
      <c r="AY31" s="64">
        <f t="shared" si="40"/>
        <v>10477911.75</v>
      </c>
      <c r="AZ31" s="64">
        <f t="shared" si="41"/>
        <v>10477911.75</v>
      </c>
      <c r="BA31" s="64">
        <f>'Всего с 01.01.22'!Q32</f>
        <v>0</v>
      </c>
      <c r="BB31" s="64">
        <f t="shared" si="0"/>
        <v>0</v>
      </c>
      <c r="BC31" s="64">
        <f t="shared" si="42"/>
        <v>0</v>
      </c>
      <c r="BD31" s="64">
        <f t="shared" si="43"/>
        <v>0</v>
      </c>
      <c r="BE31" s="64">
        <f t="shared" si="44"/>
        <v>0</v>
      </c>
      <c r="BF31" s="64">
        <f>'Всего с 01.01.22'!R32</f>
        <v>32700349</v>
      </c>
      <c r="BG31" s="64">
        <f t="shared" si="45"/>
        <v>8175087.25</v>
      </c>
      <c r="BH31" s="64">
        <f t="shared" si="46"/>
        <v>8175087.25</v>
      </c>
      <c r="BI31" s="64">
        <f t="shared" si="47"/>
        <v>8175087.25</v>
      </c>
      <c r="BJ31" s="64">
        <f t="shared" si="48"/>
        <v>8175087.25</v>
      </c>
      <c r="BK31" s="64">
        <f>'Всего с 01.01.22'!S32</f>
        <v>9211298</v>
      </c>
      <c r="BL31" s="64">
        <f t="shared" si="49"/>
        <v>2302824.5</v>
      </c>
      <c r="BM31" s="64">
        <f t="shared" si="50"/>
        <v>2302824.5</v>
      </c>
      <c r="BN31" s="64">
        <f t="shared" si="51"/>
        <v>2302824.5</v>
      </c>
      <c r="BO31" s="64">
        <f t="shared" si="52"/>
        <v>2302824.5</v>
      </c>
      <c r="BP31" s="64">
        <f>'Всего с 01.01.22'!T32</f>
        <v>0</v>
      </c>
      <c r="BQ31" s="64">
        <f t="shared" si="53"/>
        <v>0</v>
      </c>
      <c r="BR31" s="64">
        <f t="shared" si="54"/>
        <v>0</v>
      </c>
      <c r="BS31" s="64">
        <f t="shared" si="55"/>
        <v>0</v>
      </c>
      <c r="BT31" s="64">
        <f t="shared" si="56"/>
        <v>0</v>
      </c>
      <c r="BU31" s="64">
        <f>'Всего с 01.01.22'!U32</f>
        <v>0</v>
      </c>
      <c r="BV31" s="64">
        <f t="shared" si="57"/>
        <v>0</v>
      </c>
      <c r="BW31" s="64">
        <f t="shared" si="58"/>
        <v>0</v>
      </c>
      <c r="BX31" s="64">
        <f t="shared" si="59"/>
        <v>0</v>
      </c>
      <c r="BY31" s="64">
        <f t="shared" si="60"/>
        <v>0</v>
      </c>
      <c r="BZ31" s="64">
        <f>'Всего с 01.01.22'!V32</f>
        <v>0</v>
      </c>
      <c r="CA31" s="64">
        <f t="shared" si="61"/>
        <v>0</v>
      </c>
      <c r="CB31" s="64">
        <f t="shared" si="62"/>
        <v>0</v>
      </c>
      <c r="CC31" s="64">
        <f t="shared" si="63"/>
        <v>0</v>
      </c>
      <c r="CD31" s="64">
        <f t="shared" si="64"/>
        <v>0</v>
      </c>
      <c r="CE31" s="64">
        <f>'Всего с 01.01.22'!W32</f>
        <v>0</v>
      </c>
      <c r="CF31" s="64">
        <f t="shared" si="65"/>
        <v>0</v>
      </c>
      <c r="CG31" s="64">
        <f t="shared" si="66"/>
        <v>0</v>
      </c>
      <c r="CH31" s="64">
        <f t="shared" si="67"/>
        <v>0</v>
      </c>
      <c r="CI31" s="64">
        <f t="shared" si="68"/>
        <v>0</v>
      </c>
      <c r="CJ31" s="64">
        <f>'Всего с 01.01.22'!X32</f>
        <v>0</v>
      </c>
      <c r="CK31" s="64">
        <f t="shared" si="69"/>
        <v>0</v>
      </c>
      <c r="CL31" s="64">
        <f t="shared" si="70"/>
        <v>0</v>
      </c>
      <c r="CM31" s="64">
        <f t="shared" si="71"/>
        <v>0</v>
      </c>
      <c r="CN31" s="64">
        <f t="shared" si="72"/>
        <v>0</v>
      </c>
      <c r="CO31" s="64">
        <f>'Всего с 01.01.22'!Y32</f>
        <v>0</v>
      </c>
      <c r="CP31" s="64">
        <f t="shared" si="73"/>
        <v>0</v>
      </c>
      <c r="CQ31" s="64">
        <f t="shared" si="74"/>
        <v>0</v>
      </c>
      <c r="CR31" s="64">
        <f t="shared" si="75"/>
        <v>0</v>
      </c>
      <c r="CS31" s="64">
        <f t="shared" si="76"/>
        <v>0</v>
      </c>
      <c r="CT31" s="64">
        <f>'Всего с 01.01.22'!Z32</f>
        <v>3172329</v>
      </c>
      <c r="CU31" s="64">
        <f t="shared" si="77"/>
        <v>793082.25</v>
      </c>
      <c r="CV31" s="64">
        <f t="shared" si="78"/>
        <v>793082.25</v>
      </c>
      <c r="CW31" s="64">
        <f t="shared" si="79"/>
        <v>793082.25</v>
      </c>
      <c r="CX31" s="64">
        <f t="shared" si="80"/>
        <v>793082.25</v>
      </c>
      <c r="CY31" s="64">
        <f>'Всего с 01.01.22'!AA32</f>
        <v>0</v>
      </c>
      <c r="CZ31" s="64">
        <f t="shared" si="81"/>
        <v>0</v>
      </c>
      <c r="DA31" s="64">
        <f t="shared" si="82"/>
        <v>0</v>
      </c>
      <c r="DB31" s="64">
        <f t="shared" si="83"/>
        <v>0</v>
      </c>
      <c r="DC31" s="64">
        <f t="shared" si="84"/>
        <v>0</v>
      </c>
    </row>
    <row r="32" spans="1:107" ht="15">
      <c r="A32" s="16">
        <v>24</v>
      </c>
      <c r="B32" s="11" t="s">
        <v>45</v>
      </c>
      <c r="C32" s="64">
        <f>'Всего с 01.01.22'!D33</f>
        <v>1086</v>
      </c>
      <c r="D32" s="64">
        <f t="shared" si="1"/>
        <v>271.5</v>
      </c>
      <c r="E32" s="64">
        <f t="shared" si="2"/>
        <v>271.5</v>
      </c>
      <c r="F32" s="64">
        <f t="shared" si="3"/>
        <v>271.5</v>
      </c>
      <c r="G32" s="64">
        <f t="shared" si="4"/>
        <v>271.5</v>
      </c>
      <c r="H32" s="64">
        <f>'Всего с 01.01.22'!F33</f>
        <v>0</v>
      </c>
      <c r="I32" s="64">
        <f t="shared" si="5"/>
        <v>0</v>
      </c>
      <c r="J32" s="64">
        <f t="shared" si="6"/>
        <v>0</v>
      </c>
      <c r="K32" s="64">
        <f t="shared" si="7"/>
        <v>0</v>
      </c>
      <c r="L32" s="64">
        <f t="shared" si="8"/>
        <v>0</v>
      </c>
      <c r="M32" s="64">
        <f>'Всего с 01.01.22'!G33</f>
        <v>1520</v>
      </c>
      <c r="N32" s="64">
        <f t="shared" si="9"/>
        <v>380</v>
      </c>
      <c r="O32" s="64">
        <f t="shared" si="10"/>
        <v>380</v>
      </c>
      <c r="P32" s="64">
        <f t="shared" si="11"/>
        <v>380</v>
      </c>
      <c r="Q32" s="64">
        <f t="shared" si="12"/>
        <v>380</v>
      </c>
      <c r="R32" s="64">
        <f>'Всего с 01.01.22'!H33</f>
        <v>0</v>
      </c>
      <c r="S32" s="64">
        <f t="shared" si="13"/>
        <v>0</v>
      </c>
      <c r="T32" s="64">
        <f t="shared" si="14"/>
        <v>0</v>
      </c>
      <c r="U32" s="64">
        <f t="shared" si="15"/>
        <v>0</v>
      </c>
      <c r="V32" s="64">
        <f t="shared" si="16"/>
        <v>0</v>
      </c>
      <c r="W32" s="64">
        <f>'Всего с 01.01.22'!K33</f>
        <v>0</v>
      </c>
      <c r="X32" s="64">
        <f t="shared" si="17"/>
        <v>0</v>
      </c>
      <c r="Y32" s="64">
        <f t="shared" si="18"/>
        <v>0</v>
      </c>
      <c r="Z32" s="64">
        <f t="shared" si="19"/>
        <v>0</v>
      </c>
      <c r="AA32" s="64">
        <f t="shared" si="20"/>
        <v>0</v>
      </c>
      <c r="AB32" s="64">
        <f>'Всего с 01.01.22'!L33</f>
        <v>0</v>
      </c>
      <c r="AC32" s="64">
        <f t="shared" si="21"/>
        <v>0</v>
      </c>
      <c r="AD32" s="64">
        <f t="shared" si="22"/>
        <v>0</v>
      </c>
      <c r="AE32" s="64">
        <f t="shared" si="23"/>
        <v>0</v>
      </c>
      <c r="AF32" s="64">
        <f t="shared" si="24"/>
        <v>0</v>
      </c>
      <c r="AG32" s="64">
        <f>'Всего с 01.01.22'!M33</f>
        <v>38</v>
      </c>
      <c r="AH32" s="64">
        <f t="shared" si="25"/>
        <v>9.5</v>
      </c>
      <c r="AI32" s="64">
        <f t="shared" si="26"/>
        <v>9.5</v>
      </c>
      <c r="AJ32" s="64">
        <f t="shared" si="27"/>
        <v>9.5</v>
      </c>
      <c r="AK32" s="64">
        <f t="shared" si="85"/>
        <v>9.5</v>
      </c>
      <c r="AL32" s="64">
        <f>'Всего с 01.01.22'!N33</f>
        <v>0</v>
      </c>
      <c r="AM32" s="64">
        <f t="shared" si="28"/>
        <v>0</v>
      </c>
      <c r="AN32" s="64">
        <f t="shared" si="29"/>
        <v>0</v>
      </c>
      <c r="AO32" s="64">
        <f t="shared" si="30"/>
        <v>0</v>
      </c>
      <c r="AP32" s="64">
        <f t="shared" si="31"/>
        <v>0</v>
      </c>
      <c r="AQ32" s="64">
        <f t="shared" si="32"/>
        <v>1957623.3</v>
      </c>
      <c r="AR32" s="64">
        <f t="shared" si="33"/>
        <v>489405.82500000007</v>
      </c>
      <c r="AS32" s="64">
        <f t="shared" si="34"/>
        <v>489405.82500000007</v>
      </c>
      <c r="AT32" s="64">
        <f t="shared" si="35"/>
        <v>489405.82500000007</v>
      </c>
      <c r="AU32" s="64">
        <f t="shared" si="36"/>
        <v>489405.82499999995</v>
      </c>
      <c r="AV32" s="64">
        <f t="shared" si="37"/>
        <v>1624583.3</v>
      </c>
      <c r="AW32" s="64">
        <f t="shared" si="38"/>
        <v>406145.82500000007</v>
      </c>
      <c r="AX32" s="64">
        <f t="shared" si="39"/>
        <v>406145.82500000007</v>
      </c>
      <c r="AY32" s="64">
        <f t="shared" si="40"/>
        <v>406145.82500000007</v>
      </c>
      <c r="AZ32" s="64">
        <f t="shared" si="41"/>
        <v>406145.82499999995</v>
      </c>
      <c r="BA32" s="64">
        <f>'Всего с 01.01.22'!Q33</f>
        <v>0</v>
      </c>
      <c r="BB32" s="64">
        <f t="shared" si="0"/>
        <v>0</v>
      </c>
      <c r="BC32" s="64">
        <f t="shared" si="42"/>
        <v>0</v>
      </c>
      <c r="BD32" s="64">
        <f t="shared" si="43"/>
        <v>0</v>
      </c>
      <c r="BE32" s="64">
        <f t="shared" si="44"/>
        <v>0</v>
      </c>
      <c r="BF32" s="64">
        <f>'Всего с 01.01.22'!R33</f>
        <v>1624583.3</v>
      </c>
      <c r="BG32" s="64">
        <f t="shared" si="45"/>
        <v>406145.82500000007</v>
      </c>
      <c r="BH32" s="64">
        <f t="shared" si="46"/>
        <v>406145.82500000007</v>
      </c>
      <c r="BI32" s="64">
        <f t="shared" si="47"/>
        <v>406145.82500000007</v>
      </c>
      <c r="BJ32" s="64">
        <f t="shared" si="48"/>
        <v>406145.82499999995</v>
      </c>
      <c r="BK32" s="64">
        <f>'Всего с 01.01.22'!S33</f>
        <v>0</v>
      </c>
      <c r="BL32" s="64">
        <f t="shared" si="49"/>
        <v>0</v>
      </c>
      <c r="BM32" s="64">
        <f t="shared" si="50"/>
        <v>0</v>
      </c>
      <c r="BN32" s="64">
        <f t="shared" si="51"/>
        <v>0</v>
      </c>
      <c r="BO32" s="64">
        <f t="shared" si="52"/>
        <v>0</v>
      </c>
      <c r="BP32" s="64">
        <f>'Всего с 01.01.22'!T33</f>
        <v>0</v>
      </c>
      <c r="BQ32" s="64">
        <f t="shared" si="53"/>
        <v>0</v>
      </c>
      <c r="BR32" s="64">
        <f t="shared" si="54"/>
        <v>0</v>
      </c>
      <c r="BS32" s="64">
        <f t="shared" si="55"/>
        <v>0</v>
      </c>
      <c r="BT32" s="64">
        <f t="shared" si="56"/>
        <v>0</v>
      </c>
      <c r="BU32" s="64">
        <f>'Всего с 01.01.22'!U33</f>
        <v>0</v>
      </c>
      <c r="BV32" s="64">
        <f t="shared" si="57"/>
        <v>0</v>
      </c>
      <c r="BW32" s="64">
        <f t="shared" si="58"/>
        <v>0</v>
      </c>
      <c r="BX32" s="64">
        <f t="shared" si="59"/>
        <v>0</v>
      </c>
      <c r="BY32" s="64">
        <f t="shared" si="60"/>
        <v>0</v>
      </c>
      <c r="BZ32" s="64">
        <f>'Всего с 01.01.22'!V33</f>
        <v>0</v>
      </c>
      <c r="CA32" s="64">
        <f t="shared" si="61"/>
        <v>0</v>
      </c>
      <c r="CB32" s="64">
        <f t="shared" si="62"/>
        <v>0</v>
      </c>
      <c r="CC32" s="64">
        <f t="shared" si="63"/>
        <v>0</v>
      </c>
      <c r="CD32" s="64">
        <f t="shared" si="64"/>
        <v>0</v>
      </c>
      <c r="CE32" s="64">
        <f>'Всего с 01.01.22'!W33</f>
        <v>0</v>
      </c>
      <c r="CF32" s="64">
        <f t="shared" si="65"/>
        <v>0</v>
      </c>
      <c r="CG32" s="64">
        <f t="shared" si="66"/>
        <v>0</v>
      </c>
      <c r="CH32" s="64">
        <f t="shared" si="67"/>
        <v>0</v>
      </c>
      <c r="CI32" s="64">
        <f t="shared" si="68"/>
        <v>0</v>
      </c>
      <c r="CJ32" s="64">
        <f>'Всего с 01.01.22'!X33</f>
        <v>0</v>
      </c>
      <c r="CK32" s="64">
        <f t="shared" si="69"/>
        <v>0</v>
      </c>
      <c r="CL32" s="64">
        <f t="shared" si="70"/>
        <v>0</v>
      </c>
      <c r="CM32" s="64">
        <f t="shared" si="71"/>
        <v>0</v>
      </c>
      <c r="CN32" s="64">
        <f t="shared" si="72"/>
        <v>0</v>
      </c>
      <c r="CO32" s="64">
        <f>'Всего с 01.01.22'!Y33</f>
        <v>0</v>
      </c>
      <c r="CP32" s="64">
        <f t="shared" si="73"/>
        <v>0</v>
      </c>
      <c r="CQ32" s="64">
        <f t="shared" si="74"/>
        <v>0</v>
      </c>
      <c r="CR32" s="64">
        <f t="shared" si="75"/>
        <v>0</v>
      </c>
      <c r="CS32" s="64">
        <f t="shared" si="76"/>
        <v>0</v>
      </c>
      <c r="CT32" s="64">
        <f>'Всего с 01.01.22'!Z33</f>
        <v>333040</v>
      </c>
      <c r="CU32" s="64">
        <f t="shared" si="77"/>
        <v>83260</v>
      </c>
      <c r="CV32" s="64">
        <f t="shared" si="78"/>
        <v>83260</v>
      </c>
      <c r="CW32" s="64">
        <f t="shared" si="79"/>
        <v>83260</v>
      </c>
      <c r="CX32" s="64">
        <f t="shared" si="80"/>
        <v>83260</v>
      </c>
      <c r="CY32" s="64">
        <f>'Всего с 01.01.22'!AA33</f>
        <v>0</v>
      </c>
      <c r="CZ32" s="64">
        <f t="shared" si="81"/>
        <v>0</v>
      </c>
      <c r="DA32" s="64">
        <f t="shared" si="82"/>
        <v>0</v>
      </c>
      <c r="DB32" s="64">
        <f t="shared" si="83"/>
        <v>0</v>
      </c>
      <c r="DC32" s="64">
        <f t="shared" si="84"/>
        <v>0</v>
      </c>
    </row>
    <row r="33" spans="1:107" ht="15">
      <c r="A33" s="16">
        <v>25</v>
      </c>
      <c r="B33" s="11" t="s">
        <v>67</v>
      </c>
      <c r="C33" s="64">
        <f>'Всего с 01.01.22'!D34</f>
        <v>0</v>
      </c>
      <c r="D33" s="64">
        <f t="shared" si="1"/>
        <v>0</v>
      </c>
      <c r="E33" s="64">
        <f t="shared" si="2"/>
        <v>0</v>
      </c>
      <c r="F33" s="64">
        <f t="shared" si="3"/>
        <v>0</v>
      </c>
      <c r="G33" s="64">
        <f t="shared" si="4"/>
        <v>0</v>
      </c>
      <c r="H33" s="64">
        <f>'Всего с 01.01.22'!F34</f>
        <v>0</v>
      </c>
      <c r="I33" s="64">
        <f t="shared" si="5"/>
        <v>0</v>
      </c>
      <c r="J33" s="64">
        <f t="shared" si="6"/>
        <v>0</v>
      </c>
      <c r="K33" s="64">
        <f t="shared" si="7"/>
        <v>0</v>
      </c>
      <c r="L33" s="64">
        <f t="shared" si="8"/>
        <v>0</v>
      </c>
      <c r="M33" s="64">
        <f>'Всего с 01.01.22'!G34</f>
        <v>0</v>
      </c>
      <c r="N33" s="64">
        <f t="shared" si="9"/>
        <v>0</v>
      </c>
      <c r="O33" s="64">
        <f t="shared" si="10"/>
        <v>0</v>
      </c>
      <c r="P33" s="64">
        <f t="shared" si="11"/>
        <v>0</v>
      </c>
      <c r="Q33" s="64">
        <f t="shared" si="12"/>
        <v>0</v>
      </c>
      <c r="R33" s="64">
        <f>'Всего с 01.01.22'!H34</f>
        <v>0</v>
      </c>
      <c r="S33" s="64">
        <f t="shared" si="13"/>
        <v>0</v>
      </c>
      <c r="T33" s="64">
        <f t="shared" si="14"/>
        <v>0</v>
      </c>
      <c r="U33" s="64">
        <f t="shared" si="15"/>
        <v>0</v>
      </c>
      <c r="V33" s="64">
        <f t="shared" si="16"/>
        <v>0</v>
      </c>
      <c r="W33" s="64">
        <f>'Всего с 01.01.22'!K34</f>
        <v>0</v>
      </c>
      <c r="X33" s="64">
        <f t="shared" si="17"/>
        <v>0</v>
      </c>
      <c r="Y33" s="64">
        <f t="shared" si="18"/>
        <v>0</v>
      </c>
      <c r="Z33" s="64">
        <f t="shared" si="19"/>
        <v>0</v>
      </c>
      <c r="AA33" s="64">
        <f t="shared" si="20"/>
        <v>0</v>
      </c>
      <c r="AB33" s="64">
        <f>'Всего с 01.01.22'!L34</f>
        <v>0</v>
      </c>
      <c r="AC33" s="64">
        <f t="shared" si="21"/>
        <v>0</v>
      </c>
      <c r="AD33" s="64">
        <f t="shared" si="22"/>
        <v>0</v>
      </c>
      <c r="AE33" s="64">
        <f t="shared" si="23"/>
        <v>0</v>
      </c>
      <c r="AF33" s="64">
        <f t="shared" si="24"/>
        <v>0</v>
      </c>
      <c r="AG33" s="64">
        <f>'Всего с 01.01.22'!M34</f>
        <v>0</v>
      </c>
      <c r="AH33" s="64">
        <f t="shared" si="25"/>
        <v>0</v>
      </c>
      <c r="AI33" s="64">
        <f t="shared" si="26"/>
        <v>0</v>
      </c>
      <c r="AJ33" s="64">
        <f t="shared" si="27"/>
        <v>0</v>
      </c>
      <c r="AK33" s="64">
        <f t="shared" si="85"/>
        <v>0</v>
      </c>
      <c r="AL33" s="64">
        <f>'Всего с 01.01.22'!N34</f>
        <v>0</v>
      </c>
      <c r="AM33" s="64">
        <f t="shared" si="28"/>
        <v>0</v>
      </c>
      <c r="AN33" s="64">
        <f t="shared" si="29"/>
        <v>0</v>
      </c>
      <c r="AO33" s="64">
        <f t="shared" si="30"/>
        <v>0</v>
      </c>
      <c r="AP33" s="64">
        <f t="shared" si="31"/>
        <v>0</v>
      </c>
      <c r="AQ33" s="64">
        <f t="shared" si="32"/>
        <v>16032502</v>
      </c>
      <c r="AR33" s="64">
        <f t="shared" si="33"/>
        <v>4008125.5</v>
      </c>
      <c r="AS33" s="64">
        <f t="shared" si="34"/>
        <v>4008125.5</v>
      </c>
      <c r="AT33" s="64">
        <f t="shared" si="35"/>
        <v>4008125.5</v>
      </c>
      <c r="AU33" s="64">
        <f t="shared" si="36"/>
        <v>4008125.5</v>
      </c>
      <c r="AV33" s="64">
        <f t="shared" si="37"/>
        <v>16032502</v>
      </c>
      <c r="AW33" s="64">
        <f t="shared" si="38"/>
        <v>4008125.5</v>
      </c>
      <c r="AX33" s="64">
        <f t="shared" si="39"/>
        <v>4008125.5</v>
      </c>
      <c r="AY33" s="64">
        <f t="shared" si="40"/>
        <v>4008125.5</v>
      </c>
      <c r="AZ33" s="64">
        <f t="shared" si="41"/>
        <v>4008125.5</v>
      </c>
      <c r="BA33" s="64">
        <f>'Всего с 01.01.22'!Q34</f>
        <v>0</v>
      </c>
      <c r="BB33" s="64">
        <f t="shared" si="0"/>
        <v>0</v>
      </c>
      <c r="BC33" s="64">
        <f t="shared" si="42"/>
        <v>0</v>
      </c>
      <c r="BD33" s="64">
        <f t="shared" si="43"/>
        <v>0</v>
      </c>
      <c r="BE33" s="64">
        <f t="shared" si="44"/>
        <v>0</v>
      </c>
      <c r="BF33" s="64">
        <f>'Всего с 01.01.22'!R34</f>
        <v>0</v>
      </c>
      <c r="BG33" s="64">
        <f t="shared" si="45"/>
        <v>0</v>
      </c>
      <c r="BH33" s="64">
        <f t="shared" si="46"/>
        <v>0</v>
      </c>
      <c r="BI33" s="64">
        <f t="shared" si="47"/>
        <v>0</v>
      </c>
      <c r="BJ33" s="64">
        <f t="shared" si="48"/>
        <v>0</v>
      </c>
      <c r="BK33" s="64">
        <f>'Всего с 01.01.22'!S34</f>
        <v>16032502</v>
      </c>
      <c r="BL33" s="64">
        <f t="shared" si="49"/>
        <v>4008125.5</v>
      </c>
      <c r="BM33" s="64">
        <f t="shared" si="50"/>
        <v>4008125.5</v>
      </c>
      <c r="BN33" s="64">
        <f t="shared" si="51"/>
        <v>4008125.5</v>
      </c>
      <c r="BO33" s="64">
        <f t="shared" si="52"/>
        <v>4008125.5</v>
      </c>
      <c r="BP33" s="64">
        <f>'Всего с 01.01.22'!T34</f>
        <v>0</v>
      </c>
      <c r="BQ33" s="64">
        <f t="shared" si="53"/>
        <v>0</v>
      </c>
      <c r="BR33" s="64">
        <f t="shared" si="54"/>
        <v>0</v>
      </c>
      <c r="BS33" s="64">
        <f t="shared" si="55"/>
        <v>0</v>
      </c>
      <c r="BT33" s="64">
        <f t="shared" si="56"/>
        <v>0</v>
      </c>
      <c r="BU33" s="64">
        <f>'Всего с 01.01.22'!U34</f>
        <v>0</v>
      </c>
      <c r="BV33" s="64">
        <f t="shared" si="57"/>
        <v>0</v>
      </c>
      <c r="BW33" s="64">
        <f t="shared" si="58"/>
        <v>0</v>
      </c>
      <c r="BX33" s="64">
        <f t="shared" si="59"/>
        <v>0</v>
      </c>
      <c r="BY33" s="64">
        <f t="shared" si="60"/>
        <v>0</v>
      </c>
      <c r="BZ33" s="64">
        <f>'Всего с 01.01.22'!V34</f>
        <v>0</v>
      </c>
      <c r="CA33" s="64">
        <f t="shared" si="61"/>
        <v>0</v>
      </c>
      <c r="CB33" s="64">
        <f t="shared" si="62"/>
        <v>0</v>
      </c>
      <c r="CC33" s="64">
        <f t="shared" si="63"/>
        <v>0</v>
      </c>
      <c r="CD33" s="64">
        <f t="shared" si="64"/>
        <v>0</v>
      </c>
      <c r="CE33" s="64">
        <f>'Всего с 01.01.22'!W34</f>
        <v>0</v>
      </c>
      <c r="CF33" s="64">
        <f t="shared" si="65"/>
        <v>0</v>
      </c>
      <c r="CG33" s="64">
        <f t="shared" si="66"/>
        <v>0</v>
      </c>
      <c r="CH33" s="64">
        <f t="shared" si="67"/>
        <v>0</v>
      </c>
      <c r="CI33" s="64">
        <f t="shared" si="68"/>
        <v>0</v>
      </c>
      <c r="CJ33" s="64">
        <f>'Всего с 01.01.22'!X34</f>
        <v>0</v>
      </c>
      <c r="CK33" s="64">
        <f t="shared" si="69"/>
        <v>0</v>
      </c>
      <c r="CL33" s="64">
        <f t="shared" si="70"/>
        <v>0</v>
      </c>
      <c r="CM33" s="64">
        <f t="shared" si="71"/>
        <v>0</v>
      </c>
      <c r="CN33" s="64">
        <f t="shared" si="72"/>
        <v>0</v>
      </c>
      <c r="CO33" s="64">
        <f>'Всего с 01.01.22'!Y34</f>
        <v>0</v>
      </c>
      <c r="CP33" s="64">
        <f t="shared" si="73"/>
        <v>0</v>
      </c>
      <c r="CQ33" s="64">
        <f t="shared" si="74"/>
        <v>0</v>
      </c>
      <c r="CR33" s="64">
        <f t="shared" si="75"/>
        <v>0</v>
      </c>
      <c r="CS33" s="64">
        <f t="shared" si="76"/>
        <v>0</v>
      </c>
      <c r="CT33" s="64">
        <f>'Всего с 01.01.22'!Z34</f>
        <v>0</v>
      </c>
      <c r="CU33" s="64">
        <f t="shared" si="77"/>
        <v>0</v>
      </c>
      <c r="CV33" s="64">
        <f t="shared" si="78"/>
        <v>0</v>
      </c>
      <c r="CW33" s="64">
        <f t="shared" si="79"/>
        <v>0</v>
      </c>
      <c r="CX33" s="64">
        <f t="shared" si="80"/>
        <v>0</v>
      </c>
      <c r="CY33" s="64">
        <f>'Всего с 01.01.22'!AA34</f>
        <v>0</v>
      </c>
      <c r="CZ33" s="64">
        <f t="shared" si="81"/>
        <v>0</v>
      </c>
      <c r="DA33" s="64">
        <f t="shared" si="82"/>
        <v>0</v>
      </c>
      <c r="DB33" s="64">
        <f t="shared" si="83"/>
        <v>0</v>
      </c>
      <c r="DC33" s="64">
        <f t="shared" si="84"/>
        <v>0</v>
      </c>
    </row>
    <row r="34" spans="1:107" ht="15">
      <c r="A34" s="16">
        <v>26</v>
      </c>
      <c r="B34" s="11" t="s">
        <v>20</v>
      </c>
      <c r="C34" s="64">
        <f>'Всего с 01.01.22'!D35</f>
        <v>31230</v>
      </c>
      <c r="D34" s="64">
        <f t="shared" si="1"/>
        <v>7807.5</v>
      </c>
      <c r="E34" s="64">
        <f t="shared" si="2"/>
        <v>7807.5</v>
      </c>
      <c r="F34" s="64">
        <f t="shared" si="3"/>
        <v>7807.5</v>
      </c>
      <c r="G34" s="64">
        <f t="shared" si="4"/>
        <v>7807.5</v>
      </c>
      <c r="H34" s="64">
        <f>'Всего с 01.01.22'!F35</f>
        <v>0</v>
      </c>
      <c r="I34" s="64">
        <f t="shared" si="5"/>
        <v>0</v>
      </c>
      <c r="J34" s="64">
        <f t="shared" si="6"/>
        <v>0</v>
      </c>
      <c r="K34" s="64">
        <f t="shared" si="7"/>
        <v>0</v>
      </c>
      <c r="L34" s="64">
        <f t="shared" si="8"/>
        <v>0</v>
      </c>
      <c r="M34" s="64">
        <f>'Всего с 01.01.22'!G35</f>
        <v>22260</v>
      </c>
      <c r="N34" s="64">
        <f t="shared" si="9"/>
        <v>5565</v>
      </c>
      <c r="O34" s="64">
        <f t="shared" si="10"/>
        <v>5565</v>
      </c>
      <c r="P34" s="64">
        <f t="shared" si="11"/>
        <v>5565</v>
      </c>
      <c r="Q34" s="64">
        <f t="shared" si="12"/>
        <v>5565</v>
      </c>
      <c r="R34" s="64">
        <f>'Всего с 01.01.22'!H35</f>
        <v>0</v>
      </c>
      <c r="S34" s="64">
        <f t="shared" si="13"/>
        <v>0</v>
      </c>
      <c r="T34" s="64">
        <f t="shared" si="14"/>
        <v>0</v>
      </c>
      <c r="U34" s="64">
        <f t="shared" si="15"/>
        <v>0</v>
      </c>
      <c r="V34" s="64">
        <f t="shared" si="16"/>
        <v>0</v>
      </c>
      <c r="W34" s="64">
        <f>'Всего с 01.01.22'!K35</f>
        <v>0</v>
      </c>
      <c r="X34" s="64">
        <f t="shared" si="17"/>
        <v>0</v>
      </c>
      <c r="Y34" s="64">
        <f t="shared" si="18"/>
        <v>0</v>
      </c>
      <c r="Z34" s="64">
        <f t="shared" si="19"/>
        <v>0</v>
      </c>
      <c r="AA34" s="64">
        <f t="shared" si="20"/>
        <v>0</v>
      </c>
      <c r="AB34" s="64">
        <f>'Всего с 01.01.22'!L35</f>
        <v>0</v>
      </c>
      <c r="AC34" s="64">
        <f t="shared" si="21"/>
        <v>0</v>
      </c>
      <c r="AD34" s="64">
        <f t="shared" si="22"/>
        <v>0</v>
      </c>
      <c r="AE34" s="64">
        <f t="shared" si="23"/>
        <v>0</v>
      </c>
      <c r="AF34" s="64">
        <f t="shared" si="24"/>
        <v>0</v>
      </c>
      <c r="AG34" s="64">
        <f>'Всего с 01.01.22'!M35</f>
        <v>795</v>
      </c>
      <c r="AH34" s="64">
        <f t="shared" si="25"/>
        <v>198.75</v>
      </c>
      <c r="AI34" s="64">
        <f t="shared" si="26"/>
        <v>198.75</v>
      </c>
      <c r="AJ34" s="64">
        <f t="shared" si="27"/>
        <v>198.75</v>
      </c>
      <c r="AK34" s="64">
        <f t="shared" si="85"/>
        <v>198.75</v>
      </c>
      <c r="AL34" s="64">
        <f>'Всего с 01.01.22'!N35</f>
        <v>0</v>
      </c>
      <c r="AM34" s="64">
        <f t="shared" si="28"/>
        <v>0</v>
      </c>
      <c r="AN34" s="64">
        <f t="shared" si="29"/>
        <v>0</v>
      </c>
      <c r="AO34" s="64">
        <f t="shared" si="30"/>
        <v>0</v>
      </c>
      <c r="AP34" s="64">
        <f t="shared" si="31"/>
        <v>0</v>
      </c>
      <c r="AQ34" s="64">
        <f t="shared" si="32"/>
        <v>38394947</v>
      </c>
      <c r="AR34" s="64">
        <f t="shared" si="33"/>
        <v>9598736.75</v>
      </c>
      <c r="AS34" s="64">
        <f t="shared" si="34"/>
        <v>9598736.75</v>
      </c>
      <c r="AT34" s="64">
        <f t="shared" si="35"/>
        <v>9598736.75</v>
      </c>
      <c r="AU34" s="64">
        <f t="shared" si="36"/>
        <v>9598736.75</v>
      </c>
      <c r="AV34" s="64">
        <f t="shared" si="37"/>
        <v>29433960</v>
      </c>
      <c r="AW34" s="64">
        <f t="shared" si="38"/>
        <v>7358490</v>
      </c>
      <c r="AX34" s="64">
        <f t="shared" si="39"/>
        <v>7358490</v>
      </c>
      <c r="AY34" s="64">
        <f t="shared" si="40"/>
        <v>7358490</v>
      </c>
      <c r="AZ34" s="64">
        <f t="shared" si="41"/>
        <v>7358490</v>
      </c>
      <c r="BA34" s="64">
        <f>'Всего с 01.01.22'!Q35</f>
        <v>0</v>
      </c>
      <c r="BB34" s="64">
        <f t="shared" si="0"/>
        <v>0</v>
      </c>
      <c r="BC34" s="64">
        <f t="shared" si="42"/>
        <v>0</v>
      </c>
      <c r="BD34" s="64">
        <f t="shared" si="43"/>
        <v>0</v>
      </c>
      <c r="BE34" s="64">
        <f t="shared" si="44"/>
        <v>0</v>
      </c>
      <c r="BF34" s="64">
        <f>'Всего с 01.01.22'!R35</f>
        <v>27919072</v>
      </c>
      <c r="BG34" s="64">
        <f t="shared" si="45"/>
        <v>6979768</v>
      </c>
      <c r="BH34" s="64">
        <f t="shared" si="46"/>
        <v>6979768</v>
      </c>
      <c r="BI34" s="64">
        <f t="shared" si="47"/>
        <v>6979768</v>
      </c>
      <c r="BJ34" s="64">
        <f t="shared" si="48"/>
        <v>6979768</v>
      </c>
      <c r="BK34" s="64">
        <f>'Всего с 01.01.22'!S35</f>
        <v>1514888</v>
      </c>
      <c r="BL34" s="64">
        <f t="shared" si="49"/>
        <v>378722</v>
      </c>
      <c r="BM34" s="64">
        <f t="shared" si="50"/>
        <v>378722</v>
      </c>
      <c r="BN34" s="64">
        <f t="shared" si="51"/>
        <v>378722</v>
      </c>
      <c r="BO34" s="64">
        <f t="shared" si="52"/>
        <v>378722</v>
      </c>
      <c r="BP34" s="64">
        <f>'Всего с 01.01.22'!T35</f>
        <v>0</v>
      </c>
      <c r="BQ34" s="64">
        <f t="shared" si="53"/>
        <v>0</v>
      </c>
      <c r="BR34" s="64">
        <f t="shared" si="54"/>
        <v>0</v>
      </c>
      <c r="BS34" s="64">
        <f t="shared" si="55"/>
        <v>0</v>
      </c>
      <c r="BT34" s="64">
        <f t="shared" si="56"/>
        <v>0</v>
      </c>
      <c r="BU34" s="64">
        <f>'Всего с 01.01.22'!U35</f>
        <v>0</v>
      </c>
      <c r="BV34" s="64">
        <f t="shared" si="57"/>
        <v>0</v>
      </c>
      <c r="BW34" s="64">
        <f t="shared" si="58"/>
        <v>0</v>
      </c>
      <c r="BX34" s="64">
        <f t="shared" si="59"/>
        <v>0</v>
      </c>
      <c r="BY34" s="64">
        <f t="shared" si="60"/>
        <v>0</v>
      </c>
      <c r="BZ34" s="64">
        <f>'Всего с 01.01.22'!V35</f>
        <v>0</v>
      </c>
      <c r="CA34" s="64">
        <f t="shared" si="61"/>
        <v>0</v>
      </c>
      <c r="CB34" s="64">
        <f t="shared" si="62"/>
        <v>0</v>
      </c>
      <c r="CC34" s="64">
        <f t="shared" si="63"/>
        <v>0</v>
      </c>
      <c r="CD34" s="64">
        <f t="shared" si="64"/>
        <v>0</v>
      </c>
      <c r="CE34" s="64">
        <f>'Всего с 01.01.22'!W35</f>
        <v>0</v>
      </c>
      <c r="CF34" s="64">
        <f t="shared" si="65"/>
        <v>0</v>
      </c>
      <c r="CG34" s="64">
        <f t="shared" si="66"/>
        <v>0</v>
      </c>
      <c r="CH34" s="64">
        <f t="shared" si="67"/>
        <v>0</v>
      </c>
      <c r="CI34" s="64">
        <f t="shared" si="68"/>
        <v>0</v>
      </c>
      <c r="CJ34" s="64">
        <f>'Всего с 01.01.22'!X35</f>
        <v>0</v>
      </c>
      <c r="CK34" s="64">
        <f t="shared" si="69"/>
        <v>0</v>
      </c>
      <c r="CL34" s="64">
        <f t="shared" si="70"/>
        <v>0</v>
      </c>
      <c r="CM34" s="64">
        <f t="shared" si="71"/>
        <v>0</v>
      </c>
      <c r="CN34" s="64">
        <f t="shared" si="72"/>
        <v>0</v>
      </c>
      <c r="CO34" s="64">
        <f>'Всего с 01.01.22'!Y35</f>
        <v>0</v>
      </c>
      <c r="CP34" s="64">
        <f t="shared" si="73"/>
        <v>0</v>
      </c>
      <c r="CQ34" s="64">
        <f t="shared" si="74"/>
        <v>0</v>
      </c>
      <c r="CR34" s="64">
        <f t="shared" si="75"/>
        <v>0</v>
      </c>
      <c r="CS34" s="64">
        <f t="shared" si="76"/>
        <v>0</v>
      </c>
      <c r="CT34" s="64">
        <f>'Всего с 01.01.22'!Z35</f>
        <v>8960987</v>
      </c>
      <c r="CU34" s="64">
        <f t="shared" si="77"/>
        <v>2240246.75</v>
      </c>
      <c r="CV34" s="64">
        <f t="shared" si="78"/>
        <v>2240246.75</v>
      </c>
      <c r="CW34" s="64">
        <f t="shared" si="79"/>
        <v>2240246.75</v>
      </c>
      <c r="CX34" s="64">
        <f t="shared" si="80"/>
        <v>2240246.75</v>
      </c>
      <c r="CY34" s="64">
        <f>'Всего с 01.01.22'!AA35</f>
        <v>0</v>
      </c>
      <c r="CZ34" s="64">
        <f t="shared" si="81"/>
        <v>0</v>
      </c>
      <c r="DA34" s="64">
        <f t="shared" si="82"/>
        <v>0</v>
      </c>
      <c r="DB34" s="64">
        <f t="shared" si="83"/>
        <v>0</v>
      </c>
      <c r="DC34" s="64">
        <f t="shared" si="84"/>
        <v>0</v>
      </c>
    </row>
    <row r="35" spans="1:107" ht="15">
      <c r="A35" s="16">
        <v>27</v>
      </c>
      <c r="B35" s="11" t="s">
        <v>93</v>
      </c>
      <c r="C35" s="64">
        <f>'Всего с 01.01.22'!D36</f>
        <v>0</v>
      </c>
      <c r="D35" s="64">
        <f t="shared" si="1"/>
        <v>0</v>
      </c>
      <c r="E35" s="64">
        <f t="shared" si="2"/>
        <v>0</v>
      </c>
      <c r="F35" s="64">
        <f t="shared" si="3"/>
        <v>0</v>
      </c>
      <c r="G35" s="64">
        <f t="shared" si="4"/>
        <v>0</v>
      </c>
      <c r="H35" s="64">
        <f>'Всего с 01.01.22'!F36</f>
        <v>0</v>
      </c>
      <c r="I35" s="64">
        <f t="shared" si="5"/>
        <v>0</v>
      </c>
      <c r="J35" s="64">
        <f t="shared" si="6"/>
        <v>0</v>
      </c>
      <c r="K35" s="64">
        <f t="shared" si="7"/>
        <v>0</v>
      </c>
      <c r="L35" s="64">
        <f t="shared" si="8"/>
        <v>0</v>
      </c>
      <c r="M35" s="64">
        <f>'Всего с 01.01.22'!G36</f>
        <v>0</v>
      </c>
      <c r="N35" s="64">
        <f t="shared" si="9"/>
        <v>0</v>
      </c>
      <c r="O35" s="64">
        <f t="shared" si="10"/>
        <v>0</v>
      </c>
      <c r="P35" s="64">
        <f t="shared" si="11"/>
        <v>0</v>
      </c>
      <c r="Q35" s="64">
        <f t="shared" si="12"/>
        <v>0</v>
      </c>
      <c r="R35" s="64">
        <f>'Всего с 01.01.22'!H36</f>
        <v>0</v>
      </c>
      <c r="S35" s="64">
        <f t="shared" si="13"/>
        <v>0</v>
      </c>
      <c r="T35" s="64">
        <f t="shared" si="14"/>
        <v>0</v>
      </c>
      <c r="U35" s="64">
        <f t="shared" si="15"/>
        <v>0</v>
      </c>
      <c r="V35" s="64">
        <f t="shared" si="16"/>
        <v>0</v>
      </c>
      <c r="W35" s="64">
        <f>'Всего с 01.01.22'!K36</f>
        <v>0</v>
      </c>
      <c r="X35" s="64">
        <f t="shared" si="17"/>
        <v>0</v>
      </c>
      <c r="Y35" s="64">
        <f t="shared" si="18"/>
        <v>0</v>
      </c>
      <c r="Z35" s="64">
        <f t="shared" si="19"/>
        <v>0</v>
      </c>
      <c r="AA35" s="64">
        <f t="shared" si="20"/>
        <v>0</v>
      </c>
      <c r="AB35" s="64">
        <f>'Всего с 01.01.22'!L36</f>
        <v>0</v>
      </c>
      <c r="AC35" s="64">
        <f t="shared" si="21"/>
        <v>0</v>
      </c>
      <c r="AD35" s="64">
        <f t="shared" si="22"/>
        <v>0</v>
      </c>
      <c r="AE35" s="64">
        <f t="shared" si="23"/>
        <v>0</v>
      </c>
      <c r="AF35" s="64">
        <f t="shared" si="24"/>
        <v>0</v>
      </c>
      <c r="AG35" s="64">
        <f>'Всего с 01.01.22'!M36</f>
        <v>0</v>
      </c>
      <c r="AH35" s="64">
        <f t="shared" si="25"/>
        <v>0</v>
      </c>
      <c r="AI35" s="64">
        <f t="shared" si="26"/>
        <v>0</v>
      </c>
      <c r="AJ35" s="64">
        <f t="shared" si="27"/>
        <v>0</v>
      </c>
      <c r="AK35" s="64">
        <f t="shared" si="85"/>
        <v>0</v>
      </c>
      <c r="AL35" s="64">
        <f>'Всего с 01.01.22'!N36</f>
        <v>355226</v>
      </c>
      <c r="AM35" s="64">
        <f t="shared" si="28"/>
        <v>88806.5</v>
      </c>
      <c r="AN35" s="64">
        <f t="shared" si="29"/>
        <v>88806.5</v>
      </c>
      <c r="AO35" s="64">
        <f t="shared" si="30"/>
        <v>88806.5</v>
      </c>
      <c r="AP35" s="64">
        <f t="shared" si="31"/>
        <v>88806.5</v>
      </c>
      <c r="AQ35" s="64">
        <f t="shared" si="32"/>
        <v>1066645006</v>
      </c>
      <c r="AR35" s="64">
        <f t="shared" si="33"/>
        <v>266661251.5</v>
      </c>
      <c r="AS35" s="64">
        <f t="shared" si="34"/>
        <v>266661251.5</v>
      </c>
      <c r="AT35" s="64">
        <f t="shared" si="35"/>
        <v>266661251.5</v>
      </c>
      <c r="AU35" s="64">
        <f t="shared" si="36"/>
        <v>266661251.5</v>
      </c>
      <c r="AV35" s="64">
        <f t="shared" si="37"/>
        <v>0</v>
      </c>
      <c r="AW35" s="64">
        <f t="shared" si="38"/>
        <v>0</v>
      </c>
      <c r="AX35" s="64">
        <f t="shared" si="39"/>
        <v>0</v>
      </c>
      <c r="AY35" s="64">
        <f t="shared" si="40"/>
        <v>0</v>
      </c>
      <c r="AZ35" s="64">
        <f t="shared" si="41"/>
        <v>0</v>
      </c>
      <c r="BA35" s="64">
        <f>'Всего с 01.01.22'!Q36</f>
        <v>0</v>
      </c>
      <c r="BB35" s="64">
        <f t="shared" si="0"/>
        <v>0</v>
      </c>
      <c r="BC35" s="64">
        <f t="shared" si="42"/>
        <v>0</v>
      </c>
      <c r="BD35" s="64">
        <f t="shared" si="43"/>
        <v>0</v>
      </c>
      <c r="BE35" s="64">
        <f t="shared" si="44"/>
        <v>0</v>
      </c>
      <c r="BF35" s="64">
        <f>'Всего с 01.01.22'!R36</f>
        <v>0</v>
      </c>
      <c r="BG35" s="64">
        <f t="shared" si="45"/>
        <v>0</v>
      </c>
      <c r="BH35" s="64">
        <f t="shared" si="46"/>
        <v>0</v>
      </c>
      <c r="BI35" s="64">
        <f t="shared" si="47"/>
        <v>0</v>
      </c>
      <c r="BJ35" s="64">
        <f t="shared" si="48"/>
        <v>0</v>
      </c>
      <c r="BK35" s="64">
        <f>'Всего с 01.01.22'!S36</f>
        <v>0</v>
      </c>
      <c r="BL35" s="64">
        <f t="shared" si="49"/>
        <v>0</v>
      </c>
      <c r="BM35" s="64">
        <f t="shared" si="50"/>
        <v>0</v>
      </c>
      <c r="BN35" s="64">
        <f t="shared" si="51"/>
        <v>0</v>
      </c>
      <c r="BO35" s="64">
        <f t="shared" si="52"/>
        <v>0</v>
      </c>
      <c r="BP35" s="64">
        <f>'Всего с 01.01.22'!T36</f>
        <v>0</v>
      </c>
      <c r="BQ35" s="64">
        <f t="shared" si="53"/>
        <v>0</v>
      </c>
      <c r="BR35" s="64">
        <f t="shared" si="54"/>
        <v>0</v>
      </c>
      <c r="BS35" s="64">
        <f t="shared" si="55"/>
        <v>0</v>
      </c>
      <c r="BT35" s="64">
        <f t="shared" si="56"/>
        <v>0</v>
      </c>
      <c r="BU35" s="64">
        <f>'Всего с 01.01.22'!U36</f>
        <v>0</v>
      </c>
      <c r="BV35" s="64">
        <f t="shared" si="57"/>
        <v>0</v>
      </c>
      <c r="BW35" s="64">
        <f t="shared" si="58"/>
        <v>0</v>
      </c>
      <c r="BX35" s="64">
        <f t="shared" si="59"/>
        <v>0</v>
      </c>
      <c r="BY35" s="64">
        <f t="shared" si="60"/>
        <v>0</v>
      </c>
      <c r="BZ35" s="64">
        <f>'Всего с 01.01.22'!V36</f>
        <v>0</v>
      </c>
      <c r="CA35" s="64">
        <f t="shared" si="61"/>
        <v>0</v>
      </c>
      <c r="CB35" s="64">
        <f t="shared" si="62"/>
        <v>0</v>
      </c>
      <c r="CC35" s="64">
        <f t="shared" si="63"/>
        <v>0</v>
      </c>
      <c r="CD35" s="64">
        <f t="shared" si="64"/>
        <v>0</v>
      </c>
      <c r="CE35" s="64">
        <f>'Всего с 01.01.22'!W36</f>
        <v>0</v>
      </c>
      <c r="CF35" s="64">
        <f t="shared" si="65"/>
        <v>0</v>
      </c>
      <c r="CG35" s="64">
        <f t="shared" si="66"/>
        <v>0</v>
      </c>
      <c r="CH35" s="64">
        <f t="shared" si="67"/>
        <v>0</v>
      </c>
      <c r="CI35" s="64">
        <f t="shared" si="68"/>
        <v>0</v>
      </c>
      <c r="CJ35" s="64">
        <f>'Всего с 01.01.22'!X36</f>
        <v>0</v>
      </c>
      <c r="CK35" s="64">
        <f t="shared" si="69"/>
        <v>0</v>
      </c>
      <c r="CL35" s="64">
        <f t="shared" si="70"/>
        <v>0</v>
      </c>
      <c r="CM35" s="64">
        <f t="shared" si="71"/>
        <v>0</v>
      </c>
      <c r="CN35" s="64">
        <f t="shared" si="72"/>
        <v>0</v>
      </c>
      <c r="CO35" s="64">
        <f>'Всего с 01.01.22'!Y36</f>
        <v>0</v>
      </c>
      <c r="CP35" s="64">
        <f t="shared" si="73"/>
        <v>0</v>
      </c>
      <c r="CQ35" s="64">
        <f t="shared" si="74"/>
        <v>0</v>
      </c>
      <c r="CR35" s="64">
        <f t="shared" si="75"/>
        <v>0</v>
      </c>
      <c r="CS35" s="64">
        <f t="shared" si="76"/>
        <v>0</v>
      </c>
      <c r="CT35" s="64">
        <f>'Всего с 01.01.22'!Z36</f>
        <v>0</v>
      </c>
      <c r="CU35" s="64">
        <f t="shared" si="77"/>
        <v>0</v>
      </c>
      <c r="CV35" s="64">
        <f t="shared" si="78"/>
        <v>0</v>
      </c>
      <c r="CW35" s="64">
        <f t="shared" si="79"/>
        <v>0</v>
      </c>
      <c r="CX35" s="64">
        <f t="shared" si="80"/>
        <v>0</v>
      </c>
      <c r="CY35" s="64">
        <f>'Всего с 01.01.22'!AA36</f>
        <v>1066645006</v>
      </c>
      <c r="CZ35" s="64">
        <f t="shared" si="81"/>
        <v>266661251.5</v>
      </c>
      <c r="DA35" s="64">
        <f t="shared" si="82"/>
        <v>266661251.5</v>
      </c>
      <c r="DB35" s="64">
        <f t="shared" si="83"/>
        <v>266661251.5</v>
      </c>
      <c r="DC35" s="64">
        <f t="shared" si="84"/>
        <v>266661251.5</v>
      </c>
    </row>
    <row r="36" spans="1:107" ht="15">
      <c r="A36" s="16">
        <v>28</v>
      </c>
      <c r="B36" s="11" t="s">
        <v>151</v>
      </c>
      <c r="C36" s="64">
        <f>'Всего с 01.01.22'!D37</f>
        <v>80117</v>
      </c>
      <c r="D36" s="64">
        <f t="shared" si="1"/>
        <v>20029.25</v>
      </c>
      <c r="E36" s="64">
        <f t="shared" si="2"/>
        <v>20029.25</v>
      </c>
      <c r="F36" s="64">
        <f t="shared" si="3"/>
        <v>20029.25</v>
      </c>
      <c r="G36" s="64">
        <f t="shared" si="4"/>
        <v>20029.25</v>
      </c>
      <c r="H36" s="64">
        <f>'Всего с 01.01.22'!F37</f>
        <v>5296</v>
      </c>
      <c r="I36" s="64">
        <f t="shared" si="5"/>
        <v>1324</v>
      </c>
      <c r="J36" s="64">
        <f t="shared" si="6"/>
        <v>1324</v>
      </c>
      <c r="K36" s="64">
        <f t="shared" si="7"/>
        <v>1324</v>
      </c>
      <c r="L36" s="64">
        <f t="shared" si="8"/>
        <v>1324</v>
      </c>
      <c r="M36" s="64">
        <f>'Всего с 01.01.22'!G37</f>
        <v>25020</v>
      </c>
      <c r="N36" s="64">
        <f t="shared" si="9"/>
        <v>6255</v>
      </c>
      <c r="O36" s="64">
        <f t="shared" si="10"/>
        <v>6255</v>
      </c>
      <c r="P36" s="64">
        <f t="shared" si="11"/>
        <v>6255</v>
      </c>
      <c r="Q36" s="64">
        <f t="shared" si="12"/>
        <v>6255</v>
      </c>
      <c r="R36" s="64">
        <f>'Всего с 01.01.22'!H37</f>
        <v>0</v>
      </c>
      <c r="S36" s="64">
        <f t="shared" si="13"/>
        <v>0</v>
      </c>
      <c r="T36" s="64">
        <f t="shared" si="14"/>
        <v>0</v>
      </c>
      <c r="U36" s="64">
        <f t="shared" si="15"/>
        <v>0</v>
      </c>
      <c r="V36" s="64">
        <f t="shared" si="16"/>
        <v>0</v>
      </c>
      <c r="W36" s="64">
        <f>'Всего с 01.01.22'!K37</f>
        <v>1675</v>
      </c>
      <c r="X36" s="64">
        <f t="shared" si="17"/>
        <v>418.75</v>
      </c>
      <c r="Y36" s="64">
        <f t="shared" si="18"/>
        <v>418.75</v>
      </c>
      <c r="Z36" s="64">
        <f t="shared" si="19"/>
        <v>418.75</v>
      </c>
      <c r="AA36" s="64">
        <f t="shared" si="20"/>
        <v>418.75</v>
      </c>
      <c r="AB36" s="64">
        <f>'Всего с 01.01.22'!L37</f>
        <v>0</v>
      </c>
      <c r="AC36" s="64">
        <f t="shared" si="21"/>
        <v>0</v>
      </c>
      <c r="AD36" s="64">
        <f t="shared" si="22"/>
        <v>0</v>
      </c>
      <c r="AE36" s="64">
        <f t="shared" si="23"/>
        <v>0</v>
      </c>
      <c r="AF36" s="64">
        <f t="shared" si="24"/>
        <v>0</v>
      </c>
      <c r="AG36" s="64">
        <f>'Всего с 01.01.22'!M37</f>
        <v>1377</v>
      </c>
      <c r="AH36" s="64">
        <f t="shared" si="25"/>
        <v>344.25</v>
      </c>
      <c r="AI36" s="64">
        <f t="shared" si="26"/>
        <v>344.25</v>
      </c>
      <c r="AJ36" s="64">
        <f t="shared" si="27"/>
        <v>344.25</v>
      </c>
      <c r="AK36" s="64">
        <f t="shared" si="85"/>
        <v>344.25</v>
      </c>
      <c r="AL36" s="64">
        <f>'Всего с 01.01.22'!N37</f>
        <v>0</v>
      </c>
      <c r="AM36" s="64">
        <f t="shared" si="28"/>
        <v>0</v>
      </c>
      <c r="AN36" s="64">
        <f t="shared" si="29"/>
        <v>0</v>
      </c>
      <c r="AO36" s="64">
        <f t="shared" si="30"/>
        <v>0</v>
      </c>
      <c r="AP36" s="64">
        <f t="shared" si="31"/>
        <v>0</v>
      </c>
      <c r="AQ36" s="64">
        <f t="shared" si="32"/>
        <v>140057115.3</v>
      </c>
      <c r="AR36" s="64">
        <f t="shared" si="33"/>
        <v>35014278.825</v>
      </c>
      <c r="AS36" s="64">
        <f t="shared" si="34"/>
        <v>35014278.825</v>
      </c>
      <c r="AT36" s="64">
        <f t="shared" si="35"/>
        <v>35014278.825</v>
      </c>
      <c r="AU36" s="64">
        <f t="shared" si="36"/>
        <v>35014278.825</v>
      </c>
      <c r="AV36" s="64">
        <f t="shared" si="37"/>
        <v>83629699.3</v>
      </c>
      <c r="AW36" s="64">
        <f t="shared" si="38"/>
        <v>20907424.825</v>
      </c>
      <c r="AX36" s="64">
        <f t="shared" si="39"/>
        <v>20907424.825</v>
      </c>
      <c r="AY36" s="64">
        <f t="shared" si="40"/>
        <v>20907424.825</v>
      </c>
      <c r="AZ36" s="64">
        <f t="shared" si="41"/>
        <v>20907424.825</v>
      </c>
      <c r="BA36" s="64">
        <f>'Всего с 01.01.22'!Q37</f>
        <v>78756167</v>
      </c>
      <c r="BB36" s="64">
        <f t="shared" si="0"/>
        <v>19689041.75</v>
      </c>
      <c r="BC36" s="64">
        <f t="shared" si="42"/>
        <v>19689041.75</v>
      </c>
      <c r="BD36" s="64">
        <f t="shared" si="43"/>
        <v>19689041.75</v>
      </c>
      <c r="BE36" s="64">
        <f t="shared" si="44"/>
        <v>19689041.75</v>
      </c>
      <c r="BF36" s="64">
        <f>'Всего с 01.01.22'!R37</f>
        <v>692082.3</v>
      </c>
      <c r="BG36" s="64">
        <f t="shared" si="45"/>
        <v>173020.575</v>
      </c>
      <c r="BH36" s="64">
        <f t="shared" si="46"/>
        <v>173020.575</v>
      </c>
      <c r="BI36" s="64">
        <f t="shared" si="47"/>
        <v>173020.575</v>
      </c>
      <c r="BJ36" s="64">
        <f t="shared" si="48"/>
        <v>173020.575</v>
      </c>
      <c r="BK36" s="64">
        <f>'Всего с 01.01.22'!S37</f>
        <v>401695</v>
      </c>
      <c r="BL36" s="64">
        <f t="shared" si="49"/>
        <v>100423.75</v>
      </c>
      <c r="BM36" s="64">
        <f t="shared" si="50"/>
        <v>100423.75</v>
      </c>
      <c r="BN36" s="64">
        <f t="shared" si="51"/>
        <v>100423.75</v>
      </c>
      <c r="BO36" s="64">
        <f t="shared" si="52"/>
        <v>100423.75</v>
      </c>
      <c r="BP36" s="64">
        <f>'Всего с 01.01.22'!T37</f>
        <v>0</v>
      </c>
      <c r="BQ36" s="64">
        <f t="shared" si="53"/>
        <v>0</v>
      </c>
      <c r="BR36" s="64">
        <f t="shared" si="54"/>
        <v>0</v>
      </c>
      <c r="BS36" s="64">
        <f t="shared" si="55"/>
        <v>0</v>
      </c>
      <c r="BT36" s="64">
        <f t="shared" si="56"/>
        <v>0</v>
      </c>
      <c r="BU36" s="64">
        <f>'Всего с 01.01.22'!U37</f>
        <v>3779755</v>
      </c>
      <c r="BV36" s="64">
        <f t="shared" si="57"/>
        <v>944938.75</v>
      </c>
      <c r="BW36" s="64">
        <f t="shared" si="58"/>
        <v>944938.75</v>
      </c>
      <c r="BX36" s="64">
        <f t="shared" si="59"/>
        <v>944938.75</v>
      </c>
      <c r="BY36" s="64">
        <f t="shared" si="60"/>
        <v>944938.75</v>
      </c>
      <c r="BZ36" s="64">
        <f>'Всего с 01.01.22'!V37</f>
        <v>0</v>
      </c>
      <c r="CA36" s="64">
        <f t="shared" si="61"/>
        <v>0</v>
      </c>
      <c r="CB36" s="64">
        <f t="shared" si="62"/>
        <v>0</v>
      </c>
      <c r="CC36" s="64">
        <f t="shared" si="63"/>
        <v>0</v>
      </c>
      <c r="CD36" s="64">
        <f t="shared" si="64"/>
        <v>0</v>
      </c>
      <c r="CE36" s="64">
        <f>'Всего с 01.01.22'!W37</f>
        <v>0</v>
      </c>
      <c r="CF36" s="64">
        <f t="shared" si="65"/>
        <v>0</v>
      </c>
      <c r="CG36" s="64">
        <f t="shared" si="66"/>
        <v>0</v>
      </c>
      <c r="CH36" s="64">
        <f t="shared" si="67"/>
        <v>0</v>
      </c>
      <c r="CI36" s="64">
        <f t="shared" si="68"/>
        <v>0</v>
      </c>
      <c r="CJ36" s="64">
        <f>'Всего с 01.01.22'!X37</f>
        <v>38814454</v>
      </c>
      <c r="CK36" s="64">
        <f t="shared" si="69"/>
        <v>9703613.5</v>
      </c>
      <c r="CL36" s="64">
        <f t="shared" si="70"/>
        <v>9703613.5</v>
      </c>
      <c r="CM36" s="64">
        <f t="shared" si="71"/>
        <v>9703613.5</v>
      </c>
      <c r="CN36" s="64">
        <f t="shared" si="72"/>
        <v>9703613.5</v>
      </c>
      <c r="CO36" s="64">
        <f>'Всего с 01.01.22'!Y37</f>
        <v>0</v>
      </c>
      <c r="CP36" s="64">
        <f t="shared" si="73"/>
        <v>0</v>
      </c>
      <c r="CQ36" s="64">
        <f t="shared" si="74"/>
        <v>0</v>
      </c>
      <c r="CR36" s="64">
        <f t="shared" si="75"/>
        <v>0</v>
      </c>
      <c r="CS36" s="64">
        <f t="shared" si="76"/>
        <v>0</v>
      </c>
      <c r="CT36" s="64">
        <f>'Всего с 01.01.22'!Z37</f>
        <v>17612962</v>
      </c>
      <c r="CU36" s="64">
        <f t="shared" si="77"/>
        <v>4403240.5</v>
      </c>
      <c r="CV36" s="64">
        <f t="shared" si="78"/>
        <v>4403240.5</v>
      </c>
      <c r="CW36" s="64">
        <f t="shared" si="79"/>
        <v>4403240.5</v>
      </c>
      <c r="CX36" s="64">
        <f t="shared" si="80"/>
        <v>4403240.5</v>
      </c>
      <c r="CY36" s="64">
        <f>'Всего с 01.01.22'!AA37</f>
        <v>0</v>
      </c>
      <c r="CZ36" s="64">
        <f t="shared" si="81"/>
        <v>0</v>
      </c>
      <c r="DA36" s="64">
        <f t="shared" si="82"/>
        <v>0</v>
      </c>
      <c r="DB36" s="64">
        <f t="shared" si="83"/>
        <v>0</v>
      </c>
      <c r="DC36" s="64">
        <f t="shared" si="84"/>
        <v>0</v>
      </c>
    </row>
    <row r="37" spans="1:107" ht="15">
      <c r="A37" s="16">
        <v>29</v>
      </c>
      <c r="B37" s="11" t="s">
        <v>65</v>
      </c>
      <c r="C37" s="64">
        <f>'Всего с 01.01.22'!D38</f>
        <v>7000</v>
      </c>
      <c r="D37" s="64">
        <f t="shared" si="1"/>
        <v>1750</v>
      </c>
      <c r="E37" s="64">
        <f t="shared" si="2"/>
        <v>1750</v>
      </c>
      <c r="F37" s="64">
        <f t="shared" si="3"/>
        <v>1750</v>
      </c>
      <c r="G37" s="64">
        <f t="shared" si="4"/>
        <v>1750</v>
      </c>
      <c r="H37" s="64">
        <f>'Всего с 01.01.22'!F38</f>
        <v>2008</v>
      </c>
      <c r="I37" s="64">
        <f t="shared" si="5"/>
        <v>502</v>
      </c>
      <c r="J37" s="64">
        <f t="shared" si="6"/>
        <v>502</v>
      </c>
      <c r="K37" s="64">
        <f t="shared" si="7"/>
        <v>502</v>
      </c>
      <c r="L37" s="64">
        <f t="shared" si="8"/>
        <v>502</v>
      </c>
      <c r="M37" s="64">
        <f>'Всего с 01.01.22'!G38</f>
        <v>44716</v>
      </c>
      <c r="N37" s="64">
        <f t="shared" si="9"/>
        <v>11179</v>
      </c>
      <c r="O37" s="64">
        <f t="shared" si="10"/>
        <v>11179</v>
      </c>
      <c r="P37" s="64">
        <f t="shared" si="11"/>
        <v>11179</v>
      </c>
      <c r="Q37" s="64">
        <f t="shared" si="12"/>
        <v>11179</v>
      </c>
      <c r="R37" s="64">
        <f>'Всего с 01.01.22'!H38</f>
        <v>0</v>
      </c>
      <c r="S37" s="64">
        <f t="shared" si="13"/>
        <v>0</v>
      </c>
      <c r="T37" s="64">
        <f t="shared" si="14"/>
        <v>0</v>
      </c>
      <c r="U37" s="64">
        <f t="shared" si="15"/>
        <v>0</v>
      </c>
      <c r="V37" s="64">
        <f t="shared" si="16"/>
        <v>0</v>
      </c>
      <c r="W37" s="64">
        <f>'Всего с 01.01.22'!K38</f>
        <v>0</v>
      </c>
      <c r="X37" s="64">
        <f t="shared" si="17"/>
        <v>0</v>
      </c>
      <c r="Y37" s="64">
        <f t="shared" si="18"/>
        <v>0</v>
      </c>
      <c r="Z37" s="64">
        <f t="shared" si="19"/>
        <v>0</v>
      </c>
      <c r="AA37" s="64">
        <f t="shared" si="20"/>
        <v>0</v>
      </c>
      <c r="AB37" s="64">
        <f>'Всего с 01.01.22'!L38</f>
        <v>0</v>
      </c>
      <c r="AC37" s="64">
        <f t="shared" si="21"/>
        <v>0</v>
      </c>
      <c r="AD37" s="64">
        <f t="shared" si="22"/>
        <v>0</v>
      </c>
      <c r="AE37" s="64">
        <f t="shared" si="23"/>
        <v>0</v>
      </c>
      <c r="AF37" s="64">
        <f t="shared" si="24"/>
        <v>0</v>
      </c>
      <c r="AG37" s="64">
        <f>'Всего с 01.01.22'!M38</f>
        <v>0</v>
      </c>
      <c r="AH37" s="64">
        <f t="shared" si="25"/>
        <v>0</v>
      </c>
      <c r="AI37" s="64">
        <f t="shared" si="26"/>
        <v>0</v>
      </c>
      <c r="AJ37" s="64">
        <f t="shared" si="27"/>
        <v>0</v>
      </c>
      <c r="AK37" s="64">
        <f t="shared" si="85"/>
        <v>0</v>
      </c>
      <c r="AL37" s="64">
        <f>'Всего с 01.01.22'!N38</f>
        <v>0</v>
      </c>
      <c r="AM37" s="64">
        <f t="shared" si="28"/>
        <v>0</v>
      </c>
      <c r="AN37" s="64">
        <f t="shared" si="29"/>
        <v>0</v>
      </c>
      <c r="AO37" s="64">
        <f t="shared" si="30"/>
        <v>0</v>
      </c>
      <c r="AP37" s="64">
        <f t="shared" si="31"/>
        <v>0</v>
      </c>
      <c r="AQ37" s="64">
        <f t="shared" si="32"/>
        <v>45209354</v>
      </c>
      <c r="AR37" s="64">
        <f t="shared" si="33"/>
        <v>11302338.5</v>
      </c>
      <c r="AS37" s="64">
        <f t="shared" si="34"/>
        <v>11302338.5</v>
      </c>
      <c r="AT37" s="64">
        <f t="shared" si="35"/>
        <v>11302338.5</v>
      </c>
      <c r="AU37" s="64">
        <f t="shared" si="36"/>
        <v>11302338.5</v>
      </c>
      <c r="AV37" s="64">
        <f t="shared" si="37"/>
        <v>45209354</v>
      </c>
      <c r="AW37" s="64">
        <f t="shared" si="38"/>
        <v>11302338.5</v>
      </c>
      <c r="AX37" s="64">
        <f t="shared" si="39"/>
        <v>11302338.5</v>
      </c>
      <c r="AY37" s="64">
        <f t="shared" si="40"/>
        <v>11302338.5</v>
      </c>
      <c r="AZ37" s="64">
        <f t="shared" si="41"/>
        <v>11302338.5</v>
      </c>
      <c r="BA37" s="64">
        <f>'Всего с 01.01.22'!Q38</f>
        <v>0</v>
      </c>
      <c r="BB37" s="64">
        <f t="shared" si="0"/>
        <v>0</v>
      </c>
      <c r="BC37" s="64">
        <f t="shared" si="42"/>
        <v>0</v>
      </c>
      <c r="BD37" s="64">
        <f t="shared" si="43"/>
        <v>0</v>
      </c>
      <c r="BE37" s="64">
        <f t="shared" si="44"/>
        <v>0</v>
      </c>
      <c r="BF37" s="64">
        <f>'Всего с 01.01.22'!R38</f>
        <v>42976854</v>
      </c>
      <c r="BG37" s="64">
        <f t="shared" si="45"/>
        <v>10744213.5</v>
      </c>
      <c r="BH37" s="64">
        <f t="shared" si="46"/>
        <v>10744213.5</v>
      </c>
      <c r="BI37" s="64">
        <f t="shared" si="47"/>
        <v>10744213.5</v>
      </c>
      <c r="BJ37" s="64">
        <f t="shared" si="48"/>
        <v>10744213.5</v>
      </c>
      <c r="BK37" s="64">
        <f>'Всего с 01.01.22'!S38</f>
        <v>0</v>
      </c>
      <c r="BL37" s="64">
        <f t="shared" si="49"/>
        <v>0</v>
      </c>
      <c r="BM37" s="64">
        <f t="shared" si="50"/>
        <v>0</v>
      </c>
      <c r="BN37" s="64">
        <f t="shared" si="51"/>
        <v>0</v>
      </c>
      <c r="BO37" s="64">
        <f t="shared" si="52"/>
        <v>0</v>
      </c>
      <c r="BP37" s="64">
        <f>'Всего с 01.01.22'!T38</f>
        <v>0</v>
      </c>
      <c r="BQ37" s="64">
        <f t="shared" si="53"/>
        <v>0</v>
      </c>
      <c r="BR37" s="64">
        <f t="shared" si="54"/>
        <v>0</v>
      </c>
      <c r="BS37" s="64">
        <f t="shared" si="55"/>
        <v>0</v>
      </c>
      <c r="BT37" s="64">
        <f t="shared" si="56"/>
        <v>0</v>
      </c>
      <c r="BU37" s="64">
        <f>'Всего с 01.01.22'!U38</f>
        <v>2232500</v>
      </c>
      <c r="BV37" s="64">
        <f t="shared" si="57"/>
        <v>558125</v>
      </c>
      <c r="BW37" s="64">
        <f t="shared" si="58"/>
        <v>558125</v>
      </c>
      <c r="BX37" s="64">
        <f t="shared" si="59"/>
        <v>558125</v>
      </c>
      <c r="BY37" s="64">
        <f t="shared" si="60"/>
        <v>558125</v>
      </c>
      <c r="BZ37" s="64">
        <f>'Всего с 01.01.22'!V38</f>
        <v>0</v>
      </c>
      <c r="CA37" s="64">
        <f t="shared" si="61"/>
        <v>0</v>
      </c>
      <c r="CB37" s="64">
        <f t="shared" si="62"/>
        <v>0</v>
      </c>
      <c r="CC37" s="64">
        <f t="shared" si="63"/>
        <v>0</v>
      </c>
      <c r="CD37" s="64">
        <f t="shared" si="64"/>
        <v>0</v>
      </c>
      <c r="CE37" s="64">
        <f>'Всего с 01.01.22'!W38</f>
        <v>0</v>
      </c>
      <c r="CF37" s="64">
        <f t="shared" si="65"/>
        <v>0</v>
      </c>
      <c r="CG37" s="64">
        <f t="shared" si="66"/>
        <v>0</v>
      </c>
      <c r="CH37" s="64">
        <f t="shared" si="67"/>
        <v>0</v>
      </c>
      <c r="CI37" s="64">
        <f t="shared" si="68"/>
        <v>0</v>
      </c>
      <c r="CJ37" s="64">
        <f>'Всего с 01.01.22'!X38</f>
        <v>0</v>
      </c>
      <c r="CK37" s="64">
        <f t="shared" si="69"/>
        <v>0</v>
      </c>
      <c r="CL37" s="64">
        <f t="shared" si="70"/>
        <v>0</v>
      </c>
      <c r="CM37" s="64">
        <f t="shared" si="71"/>
        <v>0</v>
      </c>
      <c r="CN37" s="64">
        <f t="shared" si="72"/>
        <v>0</v>
      </c>
      <c r="CO37" s="64">
        <f>'Всего с 01.01.22'!Y38</f>
        <v>0</v>
      </c>
      <c r="CP37" s="64">
        <f t="shared" si="73"/>
        <v>0</v>
      </c>
      <c r="CQ37" s="64">
        <f t="shared" si="74"/>
        <v>0</v>
      </c>
      <c r="CR37" s="64">
        <f t="shared" si="75"/>
        <v>0</v>
      </c>
      <c r="CS37" s="64">
        <f t="shared" si="76"/>
        <v>0</v>
      </c>
      <c r="CT37" s="64">
        <f>'Всего с 01.01.22'!Z38</f>
        <v>0</v>
      </c>
      <c r="CU37" s="64">
        <f t="shared" si="77"/>
        <v>0</v>
      </c>
      <c r="CV37" s="64">
        <f t="shared" si="78"/>
        <v>0</v>
      </c>
      <c r="CW37" s="64">
        <f t="shared" si="79"/>
        <v>0</v>
      </c>
      <c r="CX37" s="64">
        <f t="shared" si="80"/>
        <v>0</v>
      </c>
      <c r="CY37" s="64">
        <f>'Всего с 01.01.22'!AA38</f>
        <v>0</v>
      </c>
      <c r="CZ37" s="64">
        <f t="shared" si="81"/>
        <v>0</v>
      </c>
      <c r="DA37" s="64">
        <f t="shared" si="82"/>
        <v>0</v>
      </c>
      <c r="DB37" s="64">
        <f t="shared" si="83"/>
        <v>0</v>
      </c>
      <c r="DC37" s="64">
        <f t="shared" si="84"/>
        <v>0</v>
      </c>
    </row>
    <row r="38" spans="1:107" ht="15">
      <c r="A38" s="16">
        <v>30</v>
      </c>
      <c r="B38" s="11" t="s">
        <v>101</v>
      </c>
      <c r="C38" s="64">
        <f>'Всего с 01.01.22'!D39</f>
        <v>164184</v>
      </c>
      <c r="D38" s="64">
        <f t="shared" si="1"/>
        <v>41046</v>
      </c>
      <c r="E38" s="64">
        <f t="shared" si="2"/>
        <v>41046</v>
      </c>
      <c r="F38" s="64">
        <f t="shared" si="3"/>
        <v>41046</v>
      </c>
      <c r="G38" s="64">
        <f t="shared" si="4"/>
        <v>41046</v>
      </c>
      <c r="H38" s="64">
        <f>'Всего с 01.01.22'!F39</f>
        <v>8567</v>
      </c>
      <c r="I38" s="64">
        <f t="shared" si="5"/>
        <v>2141.75</v>
      </c>
      <c r="J38" s="64">
        <f t="shared" si="6"/>
        <v>2141.75</v>
      </c>
      <c r="K38" s="64">
        <f t="shared" si="7"/>
        <v>2141.75</v>
      </c>
      <c r="L38" s="64">
        <f t="shared" si="8"/>
        <v>2141.75</v>
      </c>
      <c r="M38" s="64">
        <f>'Всего с 01.01.22'!G39</f>
        <v>64806</v>
      </c>
      <c r="N38" s="64">
        <f t="shared" si="9"/>
        <v>16201.5</v>
      </c>
      <c r="O38" s="64">
        <f t="shared" si="10"/>
        <v>16201.5</v>
      </c>
      <c r="P38" s="64">
        <f t="shared" si="11"/>
        <v>16201.5</v>
      </c>
      <c r="Q38" s="64">
        <f t="shared" si="12"/>
        <v>16201.5</v>
      </c>
      <c r="R38" s="64">
        <f>'Всего с 01.01.22'!H39</f>
        <v>0</v>
      </c>
      <c r="S38" s="64">
        <f t="shared" si="13"/>
        <v>0</v>
      </c>
      <c r="T38" s="64">
        <f t="shared" si="14"/>
        <v>0</v>
      </c>
      <c r="U38" s="64">
        <f t="shared" si="15"/>
        <v>0</v>
      </c>
      <c r="V38" s="64">
        <f t="shared" si="16"/>
        <v>0</v>
      </c>
      <c r="W38" s="64">
        <f>'Всего с 01.01.22'!K39</f>
        <v>5621</v>
      </c>
      <c r="X38" s="64">
        <f t="shared" si="17"/>
        <v>1405.25</v>
      </c>
      <c r="Y38" s="64">
        <f t="shared" si="18"/>
        <v>1405.25</v>
      </c>
      <c r="Z38" s="64">
        <f t="shared" si="19"/>
        <v>1405.25</v>
      </c>
      <c r="AA38" s="64">
        <f t="shared" si="20"/>
        <v>1405.25</v>
      </c>
      <c r="AB38" s="64">
        <f>'Всего с 01.01.22'!L39</f>
        <v>0</v>
      </c>
      <c r="AC38" s="64">
        <f t="shared" si="21"/>
        <v>0</v>
      </c>
      <c r="AD38" s="64">
        <f t="shared" si="22"/>
        <v>0</v>
      </c>
      <c r="AE38" s="64">
        <f t="shared" si="23"/>
        <v>0</v>
      </c>
      <c r="AF38" s="64">
        <f t="shared" si="24"/>
        <v>0</v>
      </c>
      <c r="AG38" s="64">
        <f>'Всего с 01.01.22'!M39</f>
        <v>1743</v>
      </c>
      <c r="AH38" s="64">
        <f t="shared" si="25"/>
        <v>435.75</v>
      </c>
      <c r="AI38" s="64">
        <f t="shared" si="26"/>
        <v>435.75</v>
      </c>
      <c r="AJ38" s="64">
        <f t="shared" si="27"/>
        <v>435.75</v>
      </c>
      <c r="AK38" s="64">
        <f t="shared" si="85"/>
        <v>435.75</v>
      </c>
      <c r="AL38" s="64">
        <f>'Всего с 01.01.22'!N39</f>
        <v>0</v>
      </c>
      <c r="AM38" s="64">
        <f t="shared" si="28"/>
        <v>0</v>
      </c>
      <c r="AN38" s="64">
        <f t="shared" si="29"/>
        <v>0</v>
      </c>
      <c r="AO38" s="64">
        <f t="shared" si="30"/>
        <v>0</v>
      </c>
      <c r="AP38" s="64">
        <f t="shared" si="31"/>
        <v>0</v>
      </c>
      <c r="AQ38" s="64">
        <f t="shared" si="32"/>
        <v>335131835</v>
      </c>
      <c r="AR38" s="64">
        <f t="shared" si="33"/>
        <v>83782958.75</v>
      </c>
      <c r="AS38" s="64">
        <f t="shared" si="34"/>
        <v>83782958.75</v>
      </c>
      <c r="AT38" s="64">
        <f t="shared" si="35"/>
        <v>83782958.75</v>
      </c>
      <c r="AU38" s="64">
        <f t="shared" si="36"/>
        <v>83782958.75</v>
      </c>
      <c r="AV38" s="64">
        <f t="shared" si="37"/>
        <v>203738476</v>
      </c>
      <c r="AW38" s="64">
        <f t="shared" si="38"/>
        <v>50934619</v>
      </c>
      <c r="AX38" s="64">
        <f t="shared" si="39"/>
        <v>50934619</v>
      </c>
      <c r="AY38" s="64">
        <f t="shared" si="40"/>
        <v>50934619</v>
      </c>
      <c r="AZ38" s="64">
        <f t="shared" si="41"/>
        <v>50934619</v>
      </c>
      <c r="BA38" s="64">
        <f>'Всего с 01.01.22'!Q39</f>
        <v>196192740</v>
      </c>
      <c r="BB38" s="64">
        <f t="shared" si="0"/>
        <v>49048185</v>
      </c>
      <c r="BC38" s="64">
        <f t="shared" si="42"/>
        <v>49048185</v>
      </c>
      <c r="BD38" s="64">
        <f t="shared" si="43"/>
        <v>49048185</v>
      </c>
      <c r="BE38" s="64">
        <f t="shared" si="44"/>
        <v>49048185</v>
      </c>
      <c r="BF38" s="64">
        <f>'Всего с 01.01.22'!R39</f>
        <v>0</v>
      </c>
      <c r="BG38" s="64">
        <f t="shared" si="45"/>
        <v>0</v>
      </c>
      <c r="BH38" s="64">
        <f t="shared" si="46"/>
        <v>0</v>
      </c>
      <c r="BI38" s="64">
        <f t="shared" si="47"/>
        <v>0</v>
      </c>
      <c r="BJ38" s="64">
        <f t="shared" si="48"/>
        <v>0</v>
      </c>
      <c r="BK38" s="64">
        <f>'Всего с 01.01.22'!S39</f>
        <v>1431468</v>
      </c>
      <c r="BL38" s="64">
        <f t="shared" si="49"/>
        <v>357867</v>
      </c>
      <c r="BM38" s="64">
        <f t="shared" si="50"/>
        <v>357867</v>
      </c>
      <c r="BN38" s="64">
        <f t="shared" si="51"/>
        <v>357867</v>
      </c>
      <c r="BO38" s="64">
        <f t="shared" si="52"/>
        <v>357867</v>
      </c>
      <c r="BP38" s="64">
        <f>'Всего с 01.01.22'!T39</f>
        <v>0</v>
      </c>
      <c r="BQ38" s="64">
        <f t="shared" si="53"/>
        <v>0</v>
      </c>
      <c r="BR38" s="64">
        <f t="shared" si="54"/>
        <v>0</v>
      </c>
      <c r="BS38" s="64">
        <f t="shared" si="55"/>
        <v>0</v>
      </c>
      <c r="BT38" s="64">
        <f t="shared" si="56"/>
        <v>0</v>
      </c>
      <c r="BU38" s="64">
        <f>'Всего с 01.01.22'!U39</f>
        <v>6114268</v>
      </c>
      <c r="BV38" s="64">
        <f t="shared" si="57"/>
        <v>1528567</v>
      </c>
      <c r="BW38" s="64">
        <f t="shared" si="58"/>
        <v>1528567</v>
      </c>
      <c r="BX38" s="64">
        <f t="shared" si="59"/>
        <v>1528567</v>
      </c>
      <c r="BY38" s="64">
        <f t="shared" si="60"/>
        <v>1528567</v>
      </c>
      <c r="BZ38" s="64">
        <f>'Всего с 01.01.22'!V39</f>
        <v>0</v>
      </c>
      <c r="CA38" s="64">
        <f t="shared" si="61"/>
        <v>0</v>
      </c>
      <c r="CB38" s="64">
        <f t="shared" si="62"/>
        <v>0</v>
      </c>
      <c r="CC38" s="64">
        <f t="shared" si="63"/>
        <v>0</v>
      </c>
      <c r="CD38" s="64">
        <f t="shared" si="64"/>
        <v>0</v>
      </c>
      <c r="CE38" s="64">
        <f>'Всего с 01.01.22'!W39</f>
        <v>0</v>
      </c>
      <c r="CF38" s="64">
        <f t="shared" si="65"/>
        <v>0</v>
      </c>
      <c r="CG38" s="64">
        <f t="shared" si="66"/>
        <v>0</v>
      </c>
      <c r="CH38" s="64">
        <f t="shared" si="67"/>
        <v>0</v>
      </c>
      <c r="CI38" s="64">
        <f t="shared" si="68"/>
        <v>0</v>
      </c>
      <c r="CJ38" s="64">
        <f>'Всего с 01.01.22'!X39</f>
        <v>111808901</v>
      </c>
      <c r="CK38" s="64">
        <f t="shared" si="69"/>
        <v>27952225.25</v>
      </c>
      <c r="CL38" s="64">
        <f t="shared" si="70"/>
        <v>27952225.25</v>
      </c>
      <c r="CM38" s="64">
        <f t="shared" si="71"/>
        <v>27952225.25</v>
      </c>
      <c r="CN38" s="64">
        <f t="shared" si="72"/>
        <v>27952225.25</v>
      </c>
      <c r="CO38" s="64">
        <f>'Всего с 01.01.22'!Y39</f>
        <v>0</v>
      </c>
      <c r="CP38" s="64">
        <f t="shared" si="73"/>
        <v>0</v>
      </c>
      <c r="CQ38" s="64">
        <f t="shared" si="74"/>
        <v>0</v>
      </c>
      <c r="CR38" s="64">
        <f t="shared" si="75"/>
        <v>0</v>
      </c>
      <c r="CS38" s="64">
        <f t="shared" si="76"/>
        <v>0</v>
      </c>
      <c r="CT38" s="64">
        <f>'Всего с 01.01.22'!Z39</f>
        <v>19584458</v>
      </c>
      <c r="CU38" s="64">
        <f t="shared" si="77"/>
        <v>4896114.5</v>
      </c>
      <c r="CV38" s="64">
        <f t="shared" si="78"/>
        <v>4896114.5</v>
      </c>
      <c r="CW38" s="64">
        <f t="shared" si="79"/>
        <v>4896114.5</v>
      </c>
      <c r="CX38" s="64">
        <f t="shared" si="80"/>
        <v>4896114.5</v>
      </c>
      <c r="CY38" s="64">
        <f>'Всего с 01.01.22'!AA39</f>
        <v>0</v>
      </c>
      <c r="CZ38" s="64">
        <f t="shared" si="81"/>
        <v>0</v>
      </c>
      <c r="DA38" s="64">
        <f t="shared" si="82"/>
        <v>0</v>
      </c>
      <c r="DB38" s="64">
        <f t="shared" si="83"/>
        <v>0</v>
      </c>
      <c r="DC38" s="64">
        <f t="shared" si="84"/>
        <v>0</v>
      </c>
    </row>
    <row r="39" spans="1:107" ht="15">
      <c r="A39" s="16">
        <v>31</v>
      </c>
      <c r="B39" s="11" t="s">
        <v>62</v>
      </c>
      <c r="C39" s="64">
        <f>'Всего с 01.01.22'!D40</f>
        <v>20000</v>
      </c>
      <c r="D39" s="64">
        <f t="shared" si="1"/>
        <v>5000</v>
      </c>
      <c r="E39" s="64">
        <f t="shared" si="2"/>
        <v>5000</v>
      </c>
      <c r="F39" s="64">
        <f t="shared" si="3"/>
        <v>5000</v>
      </c>
      <c r="G39" s="64">
        <f t="shared" si="4"/>
        <v>5000</v>
      </c>
      <c r="H39" s="64">
        <f>'Всего с 01.01.22'!F40</f>
        <v>6000</v>
      </c>
      <c r="I39" s="64">
        <f t="shared" si="5"/>
        <v>1500</v>
      </c>
      <c r="J39" s="64">
        <f t="shared" si="6"/>
        <v>1500</v>
      </c>
      <c r="K39" s="64">
        <f t="shared" si="7"/>
        <v>1500</v>
      </c>
      <c r="L39" s="64">
        <f t="shared" si="8"/>
        <v>1500</v>
      </c>
      <c r="M39" s="64">
        <f>'Всего с 01.01.22'!G40</f>
        <v>24000</v>
      </c>
      <c r="N39" s="64">
        <f t="shared" si="9"/>
        <v>6000</v>
      </c>
      <c r="O39" s="64">
        <f t="shared" si="10"/>
        <v>6000</v>
      </c>
      <c r="P39" s="64">
        <f t="shared" si="11"/>
        <v>6000</v>
      </c>
      <c r="Q39" s="64">
        <f t="shared" si="12"/>
        <v>6000</v>
      </c>
      <c r="R39" s="64">
        <f>'Всего с 01.01.22'!H40</f>
        <v>0</v>
      </c>
      <c r="S39" s="64">
        <f t="shared" si="13"/>
        <v>0</v>
      </c>
      <c r="T39" s="64">
        <f t="shared" si="14"/>
        <v>0</v>
      </c>
      <c r="U39" s="64">
        <f t="shared" si="15"/>
        <v>0</v>
      </c>
      <c r="V39" s="64">
        <f t="shared" si="16"/>
        <v>0</v>
      </c>
      <c r="W39" s="64">
        <f>'Всего с 01.01.22'!K40</f>
        <v>0</v>
      </c>
      <c r="X39" s="64">
        <f t="shared" si="17"/>
        <v>0</v>
      </c>
      <c r="Y39" s="64">
        <f t="shared" si="18"/>
        <v>0</v>
      </c>
      <c r="Z39" s="64">
        <f t="shared" si="19"/>
        <v>0</v>
      </c>
      <c r="AA39" s="64">
        <f t="shared" si="20"/>
        <v>0</v>
      </c>
      <c r="AB39" s="64">
        <f>'Всего с 01.01.22'!L40</f>
        <v>0</v>
      </c>
      <c r="AC39" s="64">
        <f t="shared" si="21"/>
        <v>0</v>
      </c>
      <c r="AD39" s="64">
        <f t="shared" si="22"/>
        <v>0</v>
      </c>
      <c r="AE39" s="64">
        <f t="shared" si="23"/>
        <v>0</v>
      </c>
      <c r="AF39" s="64">
        <f t="shared" si="24"/>
        <v>0</v>
      </c>
      <c r="AG39" s="64">
        <f>'Всего с 01.01.22'!M40</f>
        <v>0</v>
      </c>
      <c r="AH39" s="64">
        <f t="shared" si="25"/>
        <v>0</v>
      </c>
      <c r="AI39" s="64">
        <f t="shared" si="26"/>
        <v>0</v>
      </c>
      <c r="AJ39" s="64">
        <f t="shared" si="27"/>
        <v>0</v>
      </c>
      <c r="AK39" s="64">
        <f t="shared" si="85"/>
        <v>0</v>
      </c>
      <c r="AL39" s="64">
        <f>'Всего с 01.01.22'!N40</f>
        <v>0</v>
      </c>
      <c r="AM39" s="64">
        <f t="shared" si="28"/>
        <v>0</v>
      </c>
      <c r="AN39" s="64">
        <f t="shared" si="29"/>
        <v>0</v>
      </c>
      <c r="AO39" s="64">
        <f t="shared" si="30"/>
        <v>0</v>
      </c>
      <c r="AP39" s="64">
        <f t="shared" si="31"/>
        <v>0</v>
      </c>
      <c r="AQ39" s="64">
        <f t="shared" si="32"/>
        <v>36929758.2</v>
      </c>
      <c r="AR39" s="64">
        <f t="shared" si="33"/>
        <v>9232439.55</v>
      </c>
      <c r="AS39" s="64">
        <f t="shared" si="34"/>
        <v>9232439.55</v>
      </c>
      <c r="AT39" s="64">
        <f t="shared" si="35"/>
        <v>9232439.55</v>
      </c>
      <c r="AU39" s="64">
        <f t="shared" si="36"/>
        <v>9232439.55</v>
      </c>
      <c r="AV39" s="64">
        <f t="shared" si="37"/>
        <v>36929758.2</v>
      </c>
      <c r="AW39" s="64">
        <f t="shared" si="38"/>
        <v>9232439.55</v>
      </c>
      <c r="AX39" s="64">
        <f t="shared" si="39"/>
        <v>9232439.55</v>
      </c>
      <c r="AY39" s="64">
        <f t="shared" si="40"/>
        <v>9232439.55</v>
      </c>
      <c r="AZ39" s="64">
        <f t="shared" si="41"/>
        <v>9232439.55</v>
      </c>
      <c r="BA39" s="64">
        <f>'Всего с 01.01.22'!Q40</f>
        <v>0</v>
      </c>
      <c r="BB39" s="64">
        <f t="shared" si="0"/>
        <v>0</v>
      </c>
      <c r="BC39" s="64">
        <f t="shared" si="42"/>
        <v>0</v>
      </c>
      <c r="BD39" s="64">
        <f t="shared" si="43"/>
        <v>0</v>
      </c>
      <c r="BE39" s="64">
        <f t="shared" si="44"/>
        <v>0</v>
      </c>
      <c r="BF39" s="64">
        <f>'Всего с 01.01.22'!R40</f>
        <v>32869258.200000003</v>
      </c>
      <c r="BG39" s="64">
        <f t="shared" si="45"/>
        <v>8217314.550000001</v>
      </c>
      <c r="BH39" s="64">
        <f t="shared" si="46"/>
        <v>8217314.550000001</v>
      </c>
      <c r="BI39" s="64">
        <f t="shared" si="47"/>
        <v>8217314.550000001</v>
      </c>
      <c r="BJ39" s="64">
        <f t="shared" si="48"/>
        <v>8217314.550000001</v>
      </c>
      <c r="BK39" s="64">
        <f>'Всего с 01.01.22'!S40</f>
        <v>0</v>
      </c>
      <c r="BL39" s="64">
        <f t="shared" si="49"/>
        <v>0</v>
      </c>
      <c r="BM39" s="64">
        <f t="shared" si="50"/>
        <v>0</v>
      </c>
      <c r="BN39" s="64">
        <f t="shared" si="51"/>
        <v>0</v>
      </c>
      <c r="BO39" s="64">
        <f t="shared" si="52"/>
        <v>0</v>
      </c>
      <c r="BP39" s="64">
        <f>'Всего с 01.01.22'!T40</f>
        <v>0</v>
      </c>
      <c r="BQ39" s="64">
        <f t="shared" si="53"/>
        <v>0</v>
      </c>
      <c r="BR39" s="64">
        <f t="shared" si="54"/>
        <v>0</v>
      </c>
      <c r="BS39" s="64">
        <f t="shared" si="55"/>
        <v>0</v>
      </c>
      <c r="BT39" s="64">
        <f t="shared" si="56"/>
        <v>0</v>
      </c>
      <c r="BU39" s="64">
        <f>'Всего с 01.01.22'!U40</f>
        <v>4060500</v>
      </c>
      <c r="BV39" s="64">
        <f t="shared" si="57"/>
        <v>1015125</v>
      </c>
      <c r="BW39" s="64">
        <f t="shared" si="58"/>
        <v>1015125</v>
      </c>
      <c r="BX39" s="64">
        <f t="shared" si="59"/>
        <v>1015125</v>
      </c>
      <c r="BY39" s="64">
        <f t="shared" si="60"/>
        <v>1015125</v>
      </c>
      <c r="BZ39" s="64">
        <f>'Всего с 01.01.22'!V40</f>
        <v>0</v>
      </c>
      <c r="CA39" s="64">
        <f t="shared" si="61"/>
        <v>0</v>
      </c>
      <c r="CB39" s="64">
        <f t="shared" si="62"/>
        <v>0</v>
      </c>
      <c r="CC39" s="64">
        <f t="shared" si="63"/>
        <v>0</v>
      </c>
      <c r="CD39" s="64">
        <f t="shared" si="64"/>
        <v>0</v>
      </c>
      <c r="CE39" s="64">
        <f>'Всего с 01.01.22'!W40</f>
        <v>0</v>
      </c>
      <c r="CF39" s="64">
        <f t="shared" si="65"/>
        <v>0</v>
      </c>
      <c r="CG39" s="64">
        <f t="shared" si="66"/>
        <v>0</v>
      </c>
      <c r="CH39" s="64">
        <f t="shared" si="67"/>
        <v>0</v>
      </c>
      <c r="CI39" s="64">
        <f t="shared" si="68"/>
        <v>0</v>
      </c>
      <c r="CJ39" s="64">
        <f>'Всего с 01.01.22'!X40</f>
        <v>0</v>
      </c>
      <c r="CK39" s="64">
        <f t="shared" si="69"/>
        <v>0</v>
      </c>
      <c r="CL39" s="64">
        <f t="shared" si="70"/>
        <v>0</v>
      </c>
      <c r="CM39" s="64">
        <f t="shared" si="71"/>
        <v>0</v>
      </c>
      <c r="CN39" s="64">
        <f t="shared" si="72"/>
        <v>0</v>
      </c>
      <c r="CO39" s="64">
        <f>'Всего с 01.01.22'!Y40</f>
        <v>0</v>
      </c>
      <c r="CP39" s="64">
        <f t="shared" si="73"/>
        <v>0</v>
      </c>
      <c r="CQ39" s="64">
        <f t="shared" si="74"/>
        <v>0</v>
      </c>
      <c r="CR39" s="64">
        <f t="shared" si="75"/>
        <v>0</v>
      </c>
      <c r="CS39" s="64">
        <f t="shared" si="76"/>
        <v>0</v>
      </c>
      <c r="CT39" s="64">
        <f>'Всего с 01.01.22'!Z40</f>
        <v>0</v>
      </c>
      <c r="CU39" s="64">
        <f t="shared" si="77"/>
        <v>0</v>
      </c>
      <c r="CV39" s="64">
        <f t="shared" si="78"/>
        <v>0</v>
      </c>
      <c r="CW39" s="64">
        <f t="shared" si="79"/>
        <v>0</v>
      </c>
      <c r="CX39" s="64">
        <f t="shared" si="80"/>
        <v>0</v>
      </c>
      <c r="CY39" s="64">
        <f>'Всего с 01.01.22'!AA40</f>
        <v>0</v>
      </c>
      <c r="CZ39" s="64">
        <f t="shared" si="81"/>
        <v>0</v>
      </c>
      <c r="DA39" s="64">
        <f t="shared" si="82"/>
        <v>0</v>
      </c>
      <c r="DB39" s="64">
        <f t="shared" si="83"/>
        <v>0</v>
      </c>
      <c r="DC39" s="64">
        <f t="shared" si="84"/>
        <v>0</v>
      </c>
    </row>
    <row r="40" spans="1:107" ht="15">
      <c r="A40" s="16">
        <v>32</v>
      </c>
      <c r="B40" s="11" t="s">
        <v>63</v>
      </c>
      <c r="C40" s="64">
        <f>'Всего с 01.01.22'!D41</f>
        <v>0</v>
      </c>
      <c r="D40" s="64">
        <f t="shared" si="1"/>
        <v>0</v>
      </c>
      <c r="E40" s="64">
        <f t="shared" si="2"/>
        <v>0</v>
      </c>
      <c r="F40" s="64">
        <f t="shared" si="3"/>
        <v>0</v>
      </c>
      <c r="G40" s="64">
        <f t="shared" si="4"/>
        <v>0</v>
      </c>
      <c r="H40" s="64">
        <f>'Всего с 01.01.22'!F41</f>
        <v>5500</v>
      </c>
      <c r="I40" s="64">
        <f t="shared" si="5"/>
        <v>1375</v>
      </c>
      <c r="J40" s="64">
        <f t="shared" si="6"/>
        <v>1375</v>
      </c>
      <c r="K40" s="64">
        <f t="shared" si="7"/>
        <v>1375</v>
      </c>
      <c r="L40" s="64">
        <f t="shared" si="8"/>
        <v>1375</v>
      </c>
      <c r="M40" s="64">
        <f>'Всего с 01.01.22'!G41</f>
        <v>19443</v>
      </c>
      <c r="N40" s="64">
        <f t="shared" si="9"/>
        <v>4860.75</v>
      </c>
      <c r="O40" s="64">
        <f t="shared" si="10"/>
        <v>4860.75</v>
      </c>
      <c r="P40" s="64">
        <f t="shared" si="11"/>
        <v>4860.75</v>
      </c>
      <c r="Q40" s="64">
        <f t="shared" si="12"/>
        <v>4860.75</v>
      </c>
      <c r="R40" s="64">
        <f>'Всего с 01.01.22'!H41</f>
        <v>0</v>
      </c>
      <c r="S40" s="64">
        <f t="shared" si="13"/>
        <v>0</v>
      </c>
      <c r="T40" s="64">
        <f t="shared" si="14"/>
        <v>0</v>
      </c>
      <c r="U40" s="64">
        <f t="shared" si="15"/>
        <v>0</v>
      </c>
      <c r="V40" s="64">
        <f t="shared" si="16"/>
        <v>0</v>
      </c>
      <c r="W40" s="64">
        <f>'Всего с 01.01.22'!K41</f>
        <v>0</v>
      </c>
      <c r="X40" s="64">
        <f t="shared" si="17"/>
        <v>0</v>
      </c>
      <c r="Y40" s="64">
        <f t="shared" si="18"/>
        <v>0</v>
      </c>
      <c r="Z40" s="64">
        <f t="shared" si="19"/>
        <v>0</v>
      </c>
      <c r="AA40" s="64">
        <f t="shared" si="20"/>
        <v>0</v>
      </c>
      <c r="AB40" s="64">
        <f>'Всего с 01.01.22'!L41</f>
        <v>0</v>
      </c>
      <c r="AC40" s="64">
        <f t="shared" si="21"/>
        <v>0</v>
      </c>
      <c r="AD40" s="64">
        <f t="shared" si="22"/>
        <v>0</v>
      </c>
      <c r="AE40" s="64">
        <f t="shared" si="23"/>
        <v>0</v>
      </c>
      <c r="AF40" s="64">
        <f t="shared" si="24"/>
        <v>0</v>
      </c>
      <c r="AG40" s="64">
        <f>'Всего с 01.01.22'!M41</f>
        <v>0</v>
      </c>
      <c r="AH40" s="64">
        <f t="shared" si="25"/>
        <v>0</v>
      </c>
      <c r="AI40" s="64">
        <f t="shared" si="26"/>
        <v>0</v>
      </c>
      <c r="AJ40" s="64">
        <f t="shared" si="27"/>
        <v>0</v>
      </c>
      <c r="AK40" s="64">
        <f t="shared" si="85"/>
        <v>0</v>
      </c>
      <c r="AL40" s="64">
        <f>'Всего с 01.01.22'!N41</f>
        <v>0</v>
      </c>
      <c r="AM40" s="64">
        <f t="shared" si="28"/>
        <v>0</v>
      </c>
      <c r="AN40" s="64">
        <f t="shared" si="29"/>
        <v>0</v>
      </c>
      <c r="AO40" s="64">
        <f t="shared" si="30"/>
        <v>0</v>
      </c>
      <c r="AP40" s="64">
        <f t="shared" si="31"/>
        <v>0</v>
      </c>
      <c r="AQ40" s="64">
        <f t="shared" si="32"/>
        <v>24609288.8</v>
      </c>
      <c r="AR40" s="64">
        <f t="shared" si="33"/>
        <v>6152322.2</v>
      </c>
      <c r="AS40" s="64">
        <f t="shared" si="34"/>
        <v>6152322.2</v>
      </c>
      <c r="AT40" s="64">
        <f t="shared" si="35"/>
        <v>6152322.2</v>
      </c>
      <c r="AU40" s="64">
        <f t="shared" si="36"/>
        <v>6152322.200000002</v>
      </c>
      <c r="AV40" s="64">
        <f t="shared" si="37"/>
        <v>24609288.8</v>
      </c>
      <c r="AW40" s="64">
        <f t="shared" si="38"/>
        <v>6152322.2</v>
      </c>
      <c r="AX40" s="64">
        <f t="shared" si="39"/>
        <v>6152322.2</v>
      </c>
      <c r="AY40" s="64">
        <f t="shared" si="40"/>
        <v>6152322.2</v>
      </c>
      <c r="AZ40" s="64">
        <f t="shared" si="41"/>
        <v>6152322.200000002</v>
      </c>
      <c r="BA40" s="64">
        <f>'Всего с 01.01.22'!Q41</f>
        <v>0</v>
      </c>
      <c r="BB40" s="64">
        <f t="shared" si="0"/>
        <v>0</v>
      </c>
      <c r="BC40" s="64">
        <f t="shared" si="42"/>
        <v>0</v>
      </c>
      <c r="BD40" s="64">
        <f t="shared" si="43"/>
        <v>0</v>
      </c>
      <c r="BE40" s="64">
        <f t="shared" si="44"/>
        <v>0</v>
      </c>
      <c r="BF40" s="64">
        <f>'Всего с 01.01.22'!R41</f>
        <v>19834088.8</v>
      </c>
      <c r="BG40" s="64">
        <f t="shared" si="45"/>
        <v>4958522.2</v>
      </c>
      <c r="BH40" s="64">
        <f t="shared" si="46"/>
        <v>4958522.2</v>
      </c>
      <c r="BI40" s="64">
        <f t="shared" si="47"/>
        <v>4958522.2</v>
      </c>
      <c r="BJ40" s="64">
        <f t="shared" si="48"/>
        <v>4958522.200000002</v>
      </c>
      <c r="BK40" s="64">
        <f>'Всего с 01.01.22'!S41</f>
        <v>0</v>
      </c>
      <c r="BL40" s="64">
        <f t="shared" si="49"/>
        <v>0</v>
      </c>
      <c r="BM40" s="64">
        <f t="shared" si="50"/>
        <v>0</v>
      </c>
      <c r="BN40" s="64">
        <f t="shared" si="51"/>
        <v>0</v>
      </c>
      <c r="BO40" s="64">
        <f t="shared" si="52"/>
        <v>0</v>
      </c>
      <c r="BP40" s="64">
        <f>'Всего с 01.01.22'!T41</f>
        <v>0</v>
      </c>
      <c r="BQ40" s="64">
        <f t="shared" si="53"/>
        <v>0</v>
      </c>
      <c r="BR40" s="64">
        <f t="shared" si="54"/>
        <v>0</v>
      </c>
      <c r="BS40" s="64">
        <f t="shared" si="55"/>
        <v>0</v>
      </c>
      <c r="BT40" s="64">
        <f t="shared" si="56"/>
        <v>0</v>
      </c>
      <c r="BU40" s="64">
        <f>'Всего с 01.01.22'!U41</f>
        <v>4775200</v>
      </c>
      <c r="BV40" s="64">
        <f t="shared" si="57"/>
        <v>1193800</v>
      </c>
      <c r="BW40" s="64">
        <f t="shared" si="58"/>
        <v>1193800</v>
      </c>
      <c r="BX40" s="64">
        <f t="shared" si="59"/>
        <v>1193800</v>
      </c>
      <c r="BY40" s="64">
        <f t="shared" si="60"/>
        <v>1193800</v>
      </c>
      <c r="BZ40" s="64">
        <f>'Всего с 01.01.22'!V41</f>
        <v>0</v>
      </c>
      <c r="CA40" s="64">
        <f t="shared" si="61"/>
        <v>0</v>
      </c>
      <c r="CB40" s="64">
        <f t="shared" si="62"/>
        <v>0</v>
      </c>
      <c r="CC40" s="64">
        <f t="shared" si="63"/>
        <v>0</v>
      </c>
      <c r="CD40" s="64">
        <f t="shared" si="64"/>
        <v>0</v>
      </c>
      <c r="CE40" s="64">
        <f>'Всего с 01.01.22'!W41</f>
        <v>0</v>
      </c>
      <c r="CF40" s="64">
        <f t="shared" si="65"/>
        <v>0</v>
      </c>
      <c r="CG40" s="64">
        <f t="shared" si="66"/>
        <v>0</v>
      </c>
      <c r="CH40" s="64">
        <f t="shared" si="67"/>
        <v>0</v>
      </c>
      <c r="CI40" s="64">
        <f t="shared" si="68"/>
        <v>0</v>
      </c>
      <c r="CJ40" s="64">
        <f>'Всего с 01.01.22'!X41</f>
        <v>0</v>
      </c>
      <c r="CK40" s="64">
        <f t="shared" si="69"/>
        <v>0</v>
      </c>
      <c r="CL40" s="64">
        <f t="shared" si="70"/>
        <v>0</v>
      </c>
      <c r="CM40" s="64">
        <f t="shared" si="71"/>
        <v>0</v>
      </c>
      <c r="CN40" s="64">
        <f t="shared" si="72"/>
        <v>0</v>
      </c>
      <c r="CO40" s="64">
        <f>'Всего с 01.01.22'!Y41</f>
        <v>0</v>
      </c>
      <c r="CP40" s="64">
        <f t="shared" si="73"/>
        <v>0</v>
      </c>
      <c r="CQ40" s="64">
        <f t="shared" si="74"/>
        <v>0</v>
      </c>
      <c r="CR40" s="64">
        <f t="shared" si="75"/>
        <v>0</v>
      </c>
      <c r="CS40" s="64">
        <f t="shared" si="76"/>
        <v>0</v>
      </c>
      <c r="CT40" s="64">
        <f>'Всего с 01.01.22'!Z41</f>
        <v>0</v>
      </c>
      <c r="CU40" s="64">
        <f t="shared" si="77"/>
        <v>0</v>
      </c>
      <c r="CV40" s="64">
        <f t="shared" si="78"/>
        <v>0</v>
      </c>
      <c r="CW40" s="64">
        <f t="shared" si="79"/>
        <v>0</v>
      </c>
      <c r="CX40" s="64">
        <f t="shared" si="80"/>
        <v>0</v>
      </c>
      <c r="CY40" s="64">
        <f>'Всего с 01.01.22'!AA41</f>
        <v>0</v>
      </c>
      <c r="CZ40" s="64">
        <f t="shared" si="81"/>
        <v>0</v>
      </c>
      <c r="DA40" s="64">
        <f t="shared" si="82"/>
        <v>0</v>
      </c>
      <c r="DB40" s="64">
        <f t="shared" si="83"/>
        <v>0</v>
      </c>
      <c r="DC40" s="64">
        <f t="shared" si="84"/>
        <v>0</v>
      </c>
    </row>
    <row r="41" spans="1:107" ht="15">
      <c r="A41" s="16">
        <v>33</v>
      </c>
      <c r="B41" s="11" t="s">
        <v>102</v>
      </c>
      <c r="C41" s="64">
        <f>'Всего с 01.01.22'!D42</f>
        <v>8522</v>
      </c>
      <c r="D41" s="64">
        <f t="shared" si="1"/>
        <v>2130.5</v>
      </c>
      <c r="E41" s="64">
        <f t="shared" si="2"/>
        <v>2130.5</v>
      </c>
      <c r="F41" s="64">
        <f t="shared" si="3"/>
        <v>2130.5</v>
      </c>
      <c r="G41" s="64">
        <f t="shared" si="4"/>
        <v>2130.5</v>
      </c>
      <c r="H41" s="64">
        <f>'Всего с 01.01.22'!F42</f>
        <v>0</v>
      </c>
      <c r="I41" s="64">
        <f t="shared" si="5"/>
        <v>0</v>
      </c>
      <c r="J41" s="64">
        <f t="shared" si="6"/>
        <v>0</v>
      </c>
      <c r="K41" s="64">
        <f t="shared" si="7"/>
        <v>0</v>
      </c>
      <c r="L41" s="64">
        <f t="shared" si="8"/>
        <v>0</v>
      </c>
      <c r="M41" s="64">
        <f>'Всего с 01.01.22'!G42</f>
        <v>0</v>
      </c>
      <c r="N41" s="64">
        <f t="shared" si="9"/>
        <v>0</v>
      </c>
      <c r="O41" s="64">
        <f t="shared" si="10"/>
        <v>0</v>
      </c>
      <c r="P41" s="64">
        <f t="shared" si="11"/>
        <v>0</v>
      </c>
      <c r="Q41" s="64">
        <f t="shared" si="12"/>
        <v>0</v>
      </c>
      <c r="R41" s="64">
        <f>'Всего с 01.01.22'!H42</f>
        <v>0</v>
      </c>
      <c r="S41" s="64">
        <f t="shared" si="13"/>
        <v>0</v>
      </c>
      <c r="T41" s="64">
        <f t="shared" si="14"/>
        <v>0</v>
      </c>
      <c r="U41" s="64">
        <f t="shared" si="15"/>
        <v>0</v>
      </c>
      <c r="V41" s="64">
        <f t="shared" si="16"/>
        <v>0</v>
      </c>
      <c r="W41" s="64">
        <f>'Всего с 01.01.22'!K42</f>
        <v>0</v>
      </c>
      <c r="X41" s="64">
        <f t="shared" si="17"/>
        <v>0</v>
      </c>
      <c r="Y41" s="64">
        <f t="shared" si="18"/>
        <v>0</v>
      </c>
      <c r="Z41" s="64">
        <f t="shared" si="19"/>
        <v>0</v>
      </c>
      <c r="AA41" s="64">
        <f t="shared" si="20"/>
        <v>0</v>
      </c>
      <c r="AB41" s="64">
        <f>'Всего с 01.01.22'!L42</f>
        <v>0</v>
      </c>
      <c r="AC41" s="64">
        <f t="shared" si="21"/>
        <v>0</v>
      </c>
      <c r="AD41" s="64">
        <f t="shared" si="22"/>
        <v>0</v>
      </c>
      <c r="AE41" s="64">
        <f t="shared" si="23"/>
        <v>0</v>
      </c>
      <c r="AF41" s="64">
        <f t="shared" si="24"/>
        <v>0</v>
      </c>
      <c r="AG41" s="64">
        <f>'Всего с 01.01.22'!M42</f>
        <v>0</v>
      </c>
      <c r="AH41" s="64">
        <f t="shared" si="25"/>
        <v>0</v>
      </c>
      <c r="AI41" s="64">
        <f t="shared" si="26"/>
        <v>0</v>
      </c>
      <c r="AJ41" s="64">
        <f t="shared" si="27"/>
        <v>0</v>
      </c>
      <c r="AK41" s="64">
        <f t="shared" si="85"/>
        <v>0</v>
      </c>
      <c r="AL41" s="64">
        <f>'Всего с 01.01.22'!N42</f>
        <v>0</v>
      </c>
      <c r="AM41" s="64">
        <f t="shared" si="28"/>
        <v>0</v>
      </c>
      <c r="AN41" s="64">
        <f t="shared" si="29"/>
        <v>0</v>
      </c>
      <c r="AO41" s="64">
        <f t="shared" si="30"/>
        <v>0</v>
      </c>
      <c r="AP41" s="64">
        <f t="shared" si="31"/>
        <v>0</v>
      </c>
      <c r="AQ41" s="64">
        <f t="shared" si="32"/>
        <v>9328516</v>
      </c>
      <c r="AR41" s="64">
        <f t="shared" si="33"/>
        <v>2332129</v>
      </c>
      <c r="AS41" s="64">
        <f t="shared" si="34"/>
        <v>2332129</v>
      </c>
      <c r="AT41" s="64">
        <f t="shared" si="35"/>
        <v>2332129</v>
      </c>
      <c r="AU41" s="64">
        <f t="shared" si="36"/>
        <v>2332129</v>
      </c>
      <c r="AV41" s="64">
        <f t="shared" si="37"/>
        <v>9328516</v>
      </c>
      <c r="AW41" s="64">
        <f t="shared" si="38"/>
        <v>2332129</v>
      </c>
      <c r="AX41" s="64">
        <f t="shared" si="39"/>
        <v>2332129</v>
      </c>
      <c r="AY41" s="64">
        <f t="shared" si="40"/>
        <v>2332129</v>
      </c>
      <c r="AZ41" s="64">
        <f t="shared" si="41"/>
        <v>2332129</v>
      </c>
      <c r="BA41" s="64">
        <f>'Всего с 01.01.22'!Q42</f>
        <v>0</v>
      </c>
      <c r="BB41" s="64">
        <f t="shared" si="0"/>
        <v>0</v>
      </c>
      <c r="BC41" s="64">
        <f t="shared" si="42"/>
        <v>0</v>
      </c>
      <c r="BD41" s="64">
        <f t="shared" si="43"/>
        <v>0</v>
      </c>
      <c r="BE41" s="64">
        <f t="shared" si="44"/>
        <v>0</v>
      </c>
      <c r="BF41" s="64">
        <f>'Всего с 01.01.22'!R42</f>
        <v>9328516</v>
      </c>
      <c r="BG41" s="64">
        <f t="shared" si="45"/>
        <v>2332129</v>
      </c>
      <c r="BH41" s="64">
        <f t="shared" si="46"/>
        <v>2332129</v>
      </c>
      <c r="BI41" s="64">
        <f t="shared" si="47"/>
        <v>2332129</v>
      </c>
      <c r="BJ41" s="64">
        <f t="shared" si="48"/>
        <v>2332129</v>
      </c>
      <c r="BK41" s="64">
        <f>'Всего с 01.01.22'!S42</f>
        <v>0</v>
      </c>
      <c r="BL41" s="64">
        <f t="shared" si="49"/>
        <v>0</v>
      </c>
      <c r="BM41" s="64">
        <f t="shared" si="50"/>
        <v>0</v>
      </c>
      <c r="BN41" s="64">
        <f t="shared" si="51"/>
        <v>0</v>
      </c>
      <c r="BO41" s="64">
        <f t="shared" si="52"/>
        <v>0</v>
      </c>
      <c r="BP41" s="64">
        <f>'Всего с 01.01.22'!T42</f>
        <v>0</v>
      </c>
      <c r="BQ41" s="64">
        <f t="shared" si="53"/>
        <v>0</v>
      </c>
      <c r="BR41" s="64">
        <f t="shared" si="54"/>
        <v>0</v>
      </c>
      <c r="BS41" s="64">
        <f t="shared" si="55"/>
        <v>0</v>
      </c>
      <c r="BT41" s="64">
        <f t="shared" si="56"/>
        <v>0</v>
      </c>
      <c r="BU41" s="64">
        <f>'Всего с 01.01.22'!U42</f>
        <v>0</v>
      </c>
      <c r="BV41" s="64">
        <f t="shared" si="57"/>
        <v>0</v>
      </c>
      <c r="BW41" s="64">
        <f t="shared" si="58"/>
        <v>0</v>
      </c>
      <c r="BX41" s="64">
        <f t="shared" si="59"/>
        <v>0</v>
      </c>
      <c r="BY41" s="64">
        <f t="shared" si="60"/>
        <v>0</v>
      </c>
      <c r="BZ41" s="64">
        <f>'Всего с 01.01.22'!V42</f>
        <v>0</v>
      </c>
      <c r="CA41" s="64">
        <f t="shared" si="61"/>
        <v>0</v>
      </c>
      <c r="CB41" s="64">
        <f t="shared" si="62"/>
        <v>0</v>
      </c>
      <c r="CC41" s="64">
        <f t="shared" si="63"/>
        <v>0</v>
      </c>
      <c r="CD41" s="64">
        <f t="shared" si="64"/>
        <v>0</v>
      </c>
      <c r="CE41" s="64">
        <f>'Всего с 01.01.22'!W42</f>
        <v>0</v>
      </c>
      <c r="CF41" s="64">
        <f t="shared" si="65"/>
        <v>0</v>
      </c>
      <c r="CG41" s="64">
        <f t="shared" si="66"/>
        <v>0</v>
      </c>
      <c r="CH41" s="64">
        <f t="shared" si="67"/>
        <v>0</v>
      </c>
      <c r="CI41" s="64">
        <f t="shared" si="68"/>
        <v>0</v>
      </c>
      <c r="CJ41" s="64">
        <f>'Всего с 01.01.22'!X42</f>
        <v>0</v>
      </c>
      <c r="CK41" s="64">
        <f t="shared" si="69"/>
        <v>0</v>
      </c>
      <c r="CL41" s="64">
        <f t="shared" si="70"/>
        <v>0</v>
      </c>
      <c r="CM41" s="64">
        <f t="shared" si="71"/>
        <v>0</v>
      </c>
      <c r="CN41" s="64">
        <f t="shared" si="72"/>
        <v>0</v>
      </c>
      <c r="CO41" s="64">
        <f>'Всего с 01.01.22'!Y42</f>
        <v>0</v>
      </c>
      <c r="CP41" s="64">
        <f t="shared" si="73"/>
        <v>0</v>
      </c>
      <c r="CQ41" s="64">
        <f t="shared" si="74"/>
        <v>0</v>
      </c>
      <c r="CR41" s="64">
        <f t="shared" si="75"/>
        <v>0</v>
      </c>
      <c r="CS41" s="64">
        <f t="shared" si="76"/>
        <v>0</v>
      </c>
      <c r="CT41" s="64">
        <f>'Всего с 01.01.22'!Z42</f>
        <v>0</v>
      </c>
      <c r="CU41" s="64">
        <f t="shared" si="77"/>
        <v>0</v>
      </c>
      <c r="CV41" s="64">
        <f t="shared" si="78"/>
        <v>0</v>
      </c>
      <c r="CW41" s="64">
        <f t="shared" si="79"/>
        <v>0</v>
      </c>
      <c r="CX41" s="64">
        <f t="shared" si="80"/>
        <v>0</v>
      </c>
      <c r="CY41" s="64">
        <f>'Всего с 01.01.22'!AA42</f>
        <v>0</v>
      </c>
      <c r="CZ41" s="64">
        <f t="shared" si="81"/>
        <v>0</v>
      </c>
      <c r="DA41" s="64">
        <f t="shared" si="82"/>
        <v>0</v>
      </c>
      <c r="DB41" s="64">
        <f t="shared" si="83"/>
        <v>0</v>
      </c>
      <c r="DC41" s="64">
        <f t="shared" si="84"/>
        <v>0</v>
      </c>
    </row>
    <row r="42" spans="1:107" ht="15">
      <c r="A42" s="16">
        <v>34</v>
      </c>
      <c r="B42" s="11" t="s">
        <v>103</v>
      </c>
      <c r="C42" s="64">
        <f>'Всего с 01.01.22'!D43</f>
        <v>0</v>
      </c>
      <c r="D42" s="64">
        <f t="shared" si="1"/>
        <v>0</v>
      </c>
      <c r="E42" s="64">
        <f t="shared" si="2"/>
        <v>0</v>
      </c>
      <c r="F42" s="64">
        <f t="shared" si="3"/>
        <v>0</v>
      </c>
      <c r="G42" s="64">
        <f t="shared" si="4"/>
        <v>0</v>
      </c>
      <c r="H42" s="64">
        <f>'Всего с 01.01.22'!F43</f>
        <v>0</v>
      </c>
      <c r="I42" s="64">
        <f t="shared" si="5"/>
        <v>0</v>
      </c>
      <c r="J42" s="64">
        <f t="shared" si="6"/>
        <v>0</v>
      </c>
      <c r="K42" s="64">
        <f t="shared" si="7"/>
        <v>0</v>
      </c>
      <c r="L42" s="64">
        <f t="shared" si="8"/>
        <v>0</v>
      </c>
      <c r="M42" s="64">
        <f>'Всего с 01.01.22'!G43</f>
        <v>0</v>
      </c>
      <c r="N42" s="64">
        <f t="shared" si="9"/>
        <v>0</v>
      </c>
      <c r="O42" s="64">
        <f t="shared" si="10"/>
        <v>0</v>
      </c>
      <c r="P42" s="64">
        <f t="shared" si="11"/>
        <v>0</v>
      </c>
      <c r="Q42" s="64">
        <f t="shared" si="12"/>
        <v>0</v>
      </c>
      <c r="R42" s="64">
        <f>'Всего с 01.01.22'!H43</f>
        <v>0</v>
      </c>
      <c r="S42" s="64">
        <f t="shared" si="13"/>
        <v>0</v>
      </c>
      <c r="T42" s="64">
        <f t="shared" si="14"/>
        <v>0</v>
      </c>
      <c r="U42" s="64">
        <f t="shared" si="15"/>
        <v>0</v>
      </c>
      <c r="V42" s="64">
        <f t="shared" si="16"/>
        <v>0</v>
      </c>
      <c r="W42" s="64">
        <f>'Всего с 01.01.22'!K43</f>
        <v>0</v>
      </c>
      <c r="X42" s="64">
        <f t="shared" si="17"/>
        <v>0</v>
      </c>
      <c r="Y42" s="64">
        <f t="shared" si="18"/>
        <v>0</v>
      </c>
      <c r="Z42" s="64">
        <f t="shared" si="19"/>
        <v>0</v>
      </c>
      <c r="AA42" s="64">
        <f t="shared" si="20"/>
        <v>0</v>
      </c>
      <c r="AB42" s="64">
        <f>'Всего с 01.01.22'!L43</f>
        <v>0</v>
      </c>
      <c r="AC42" s="64">
        <f t="shared" si="21"/>
        <v>0</v>
      </c>
      <c r="AD42" s="64">
        <f t="shared" si="22"/>
        <v>0</v>
      </c>
      <c r="AE42" s="64">
        <f t="shared" si="23"/>
        <v>0</v>
      </c>
      <c r="AF42" s="64">
        <f t="shared" si="24"/>
        <v>0</v>
      </c>
      <c r="AG42" s="64">
        <f>'Всего с 01.01.22'!M43</f>
        <v>0</v>
      </c>
      <c r="AH42" s="64">
        <f t="shared" si="25"/>
        <v>0</v>
      </c>
      <c r="AI42" s="64">
        <f t="shared" si="26"/>
        <v>0</v>
      </c>
      <c r="AJ42" s="64">
        <f t="shared" si="27"/>
        <v>0</v>
      </c>
      <c r="AK42" s="64">
        <f t="shared" si="85"/>
        <v>0</v>
      </c>
      <c r="AL42" s="64">
        <f>'Всего с 01.01.22'!N43</f>
        <v>75056</v>
      </c>
      <c r="AM42" s="64">
        <f t="shared" si="28"/>
        <v>18764</v>
      </c>
      <c r="AN42" s="64">
        <f t="shared" si="29"/>
        <v>18764</v>
      </c>
      <c r="AO42" s="64">
        <f t="shared" si="30"/>
        <v>18764</v>
      </c>
      <c r="AP42" s="64">
        <f t="shared" si="31"/>
        <v>18764</v>
      </c>
      <c r="AQ42" s="64">
        <f t="shared" si="32"/>
        <v>221349442</v>
      </c>
      <c r="AR42" s="64">
        <f t="shared" si="33"/>
        <v>55337360.5</v>
      </c>
      <c r="AS42" s="64">
        <f t="shared" si="34"/>
        <v>55337360.5</v>
      </c>
      <c r="AT42" s="64">
        <f t="shared" si="35"/>
        <v>55337360.5</v>
      </c>
      <c r="AU42" s="64">
        <f t="shared" si="36"/>
        <v>55337360.5</v>
      </c>
      <c r="AV42" s="64">
        <f t="shared" si="37"/>
        <v>0</v>
      </c>
      <c r="AW42" s="64">
        <f t="shared" si="38"/>
        <v>0</v>
      </c>
      <c r="AX42" s="64">
        <f t="shared" si="39"/>
        <v>0</v>
      </c>
      <c r="AY42" s="64">
        <f t="shared" si="40"/>
        <v>0</v>
      </c>
      <c r="AZ42" s="64">
        <f t="shared" si="41"/>
        <v>0</v>
      </c>
      <c r="BA42" s="64">
        <f>'Всего с 01.01.22'!Q43</f>
        <v>0</v>
      </c>
      <c r="BB42" s="64">
        <f t="shared" si="0"/>
        <v>0</v>
      </c>
      <c r="BC42" s="64">
        <f t="shared" si="42"/>
        <v>0</v>
      </c>
      <c r="BD42" s="64">
        <f t="shared" si="43"/>
        <v>0</v>
      </c>
      <c r="BE42" s="64">
        <f t="shared" si="44"/>
        <v>0</v>
      </c>
      <c r="BF42" s="64">
        <f>'Всего с 01.01.22'!R43</f>
        <v>0</v>
      </c>
      <c r="BG42" s="64">
        <f t="shared" si="45"/>
        <v>0</v>
      </c>
      <c r="BH42" s="64">
        <f t="shared" si="46"/>
        <v>0</v>
      </c>
      <c r="BI42" s="64">
        <f t="shared" si="47"/>
        <v>0</v>
      </c>
      <c r="BJ42" s="64">
        <f t="shared" si="48"/>
        <v>0</v>
      </c>
      <c r="BK42" s="64">
        <f>'Всего с 01.01.22'!S43</f>
        <v>0</v>
      </c>
      <c r="BL42" s="64">
        <f t="shared" si="49"/>
        <v>0</v>
      </c>
      <c r="BM42" s="64">
        <f t="shared" si="50"/>
        <v>0</v>
      </c>
      <c r="BN42" s="64">
        <f t="shared" si="51"/>
        <v>0</v>
      </c>
      <c r="BO42" s="64">
        <f t="shared" si="52"/>
        <v>0</v>
      </c>
      <c r="BP42" s="64">
        <f>'Всего с 01.01.22'!T43</f>
        <v>0</v>
      </c>
      <c r="BQ42" s="64">
        <f t="shared" si="53"/>
        <v>0</v>
      </c>
      <c r="BR42" s="64">
        <f t="shared" si="54"/>
        <v>0</v>
      </c>
      <c r="BS42" s="64">
        <f t="shared" si="55"/>
        <v>0</v>
      </c>
      <c r="BT42" s="64">
        <f t="shared" si="56"/>
        <v>0</v>
      </c>
      <c r="BU42" s="64">
        <f>'Всего с 01.01.22'!U43</f>
        <v>0</v>
      </c>
      <c r="BV42" s="64">
        <f t="shared" si="57"/>
        <v>0</v>
      </c>
      <c r="BW42" s="64">
        <f t="shared" si="58"/>
        <v>0</v>
      </c>
      <c r="BX42" s="64">
        <f t="shared" si="59"/>
        <v>0</v>
      </c>
      <c r="BY42" s="64">
        <f t="shared" si="60"/>
        <v>0</v>
      </c>
      <c r="BZ42" s="64">
        <f>'Всего с 01.01.22'!V43</f>
        <v>0</v>
      </c>
      <c r="CA42" s="64">
        <f t="shared" si="61"/>
        <v>0</v>
      </c>
      <c r="CB42" s="64">
        <f t="shared" si="62"/>
        <v>0</v>
      </c>
      <c r="CC42" s="64">
        <f t="shared" si="63"/>
        <v>0</v>
      </c>
      <c r="CD42" s="64">
        <f t="shared" si="64"/>
        <v>0</v>
      </c>
      <c r="CE42" s="64">
        <f>'Всего с 01.01.22'!W43</f>
        <v>0</v>
      </c>
      <c r="CF42" s="64">
        <f t="shared" si="65"/>
        <v>0</v>
      </c>
      <c r="CG42" s="64">
        <f t="shared" si="66"/>
        <v>0</v>
      </c>
      <c r="CH42" s="64">
        <f t="shared" si="67"/>
        <v>0</v>
      </c>
      <c r="CI42" s="64">
        <f t="shared" si="68"/>
        <v>0</v>
      </c>
      <c r="CJ42" s="64">
        <f>'Всего с 01.01.22'!X43</f>
        <v>0</v>
      </c>
      <c r="CK42" s="64">
        <f t="shared" si="69"/>
        <v>0</v>
      </c>
      <c r="CL42" s="64">
        <f t="shared" si="70"/>
        <v>0</v>
      </c>
      <c r="CM42" s="64">
        <f t="shared" si="71"/>
        <v>0</v>
      </c>
      <c r="CN42" s="64">
        <f t="shared" si="72"/>
        <v>0</v>
      </c>
      <c r="CO42" s="64">
        <f>'Всего с 01.01.22'!Y43</f>
        <v>0</v>
      </c>
      <c r="CP42" s="64">
        <f t="shared" si="73"/>
        <v>0</v>
      </c>
      <c r="CQ42" s="64">
        <f t="shared" si="74"/>
        <v>0</v>
      </c>
      <c r="CR42" s="64">
        <f t="shared" si="75"/>
        <v>0</v>
      </c>
      <c r="CS42" s="64">
        <f t="shared" si="76"/>
        <v>0</v>
      </c>
      <c r="CT42" s="64">
        <f>'Всего с 01.01.22'!Z43</f>
        <v>0</v>
      </c>
      <c r="CU42" s="64">
        <f t="shared" si="77"/>
        <v>0</v>
      </c>
      <c r="CV42" s="64">
        <f t="shared" si="78"/>
        <v>0</v>
      </c>
      <c r="CW42" s="64">
        <f t="shared" si="79"/>
        <v>0</v>
      </c>
      <c r="CX42" s="64">
        <f t="shared" si="80"/>
        <v>0</v>
      </c>
      <c r="CY42" s="64">
        <f>'Всего с 01.01.22'!AA43</f>
        <v>221349442</v>
      </c>
      <c r="CZ42" s="64">
        <f t="shared" si="81"/>
        <v>55337360.5</v>
      </c>
      <c r="DA42" s="64">
        <f t="shared" si="82"/>
        <v>55337360.5</v>
      </c>
      <c r="DB42" s="64">
        <f t="shared" si="83"/>
        <v>55337360.5</v>
      </c>
      <c r="DC42" s="64">
        <f t="shared" si="84"/>
        <v>55337360.5</v>
      </c>
    </row>
    <row r="43" spans="1:107" ht="15">
      <c r="A43" s="16">
        <v>35</v>
      </c>
      <c r="B43" s="11" t="s">
        <v>21</v>
      </c>
      <c r="C43" s="64">
        <f>'Всего с 01.01.22'!D44</f>
        <v>298</v>
      </c>
      <c r="D43" s="64">
        <f t="shared" si="1"/>
        <v>74.5</v>
      </c>
      <c r="E43" s="64">
        <f t="shared" si="2"/>
        <v>74.5</v>
      </c>
      <c r="F43" s="64">
        <f t="shared" si="3"/>
        <v>74.5</v>
      </c>
      <c r="G43" s="64">
        <f t="shared" si="4"/>
        <v>74.5</v>
      </c>
      <c r="H43" s="64">
        <f>'Всего с 01.01.22'!F44</f>
        <v>0</v>
      </c>
      <c r="I43" s="64">
        <f t="shared" si="5"/>
        <v>0</v>
      </c>
      <c r="J43" s="64">
        <f t="shared" si="6"/>
        <v>0</v>
      </c>
      <c r="K43" s="64">
        <f t="shared" si="7"/>
        <v>0</v>
      </c>
      <c r="L43" s="64">
        <f t="shared" si="8"/>
        <v>0</v>
      </c>
      <c r="M43" s="64">
        <f>'Всего с 01.01.22'!G44</f>
        <v>6158</v>
      </c>
      <c r="N43" s="64">
        <f t="shared" si="9"/>
        <v>1539.5</v>
      </c>
      <c r="O43" s="64">
        <f t="shared" si="10"/>
        <v>1539.5</v>
      </c>
      <c r="P43" s="64">
        <f t="shared" si="11"/>
        <v>1539.5</v>
      </c>
      <c r="Q43" s="64">
        <f t="shared" si="12"/>
        <v>1539.5</v>
      </c>
      <c r="R43" s="64">
        <f>'Всего с 01.01.22'!H44</f>
        <v>0</v>
      </c>
      <c r="S43" s="64">
        <f t="shared" si="13"/>
        <v>0</v>
      </c>
      <c r="T43" s="64">
        <f t="shared" si="14"/>
        <v>0</v>
      </c>
      <c r="U43" s="64">
        <f t="shared" si="15"/>
        <v>0</v>
      </c>
      <c r="V43" s="64">
        <f t="shared" si="16"/>
        <v>0</v>
      </c>
      <c r="W43" s="64">
        <f>'Всего с 01.01.22'!K44</f>
        <v>0</v>
      </c>
      <c r="X43" s="64">
        <f t="shared" si="17"/>
        <v>0</v>
      </c>
      <c r="Y43" s="64">
        <f t="shared" si="18"/>
        <v>0</v>
      </c>
      <c r="Z43" s="64">
        <f t="shared" si="19"/>
        <v>0</v>
      </c>
      <c r="AA43" s="64">
        <f t="shared" si="20"/>
        <v>0</v>
      </c>
      <c r="AB43" s="64">
        <f>'Всего с 01.01.22'!L44</f>
        <v>0</v>
      </c>
      <c r="AC43" s="64">
        <f t="shared" si="21"/>
        <v>0</v>
      </c>
      <c r="AD43" s="64">
        <f t="shared" si="22"/>
        <v>0</v>
      </c>
      <c r="AE43" s="64">
        <f t="shared" si="23"/>
        <v>0</v>
      </c>
      <c r="AF43" s="64">
        <f t="shared" si="24"/>
        <v>0</v>
      </c>
      <c r="AG43" s="64">
        <f>'Всего с 01.01.22'!M44</f>
        <v>340</v>
      </c>
      <c r="AH43" s="64">
        <f t="shared" si="25"/>
        <v>85</v>
      </c>
      <c r="AI43" s="64">
        <f t="shared" si="26"/>
        <v>85</v>
      </c>
      <c r="AJ43" s="64">
        <f t="shared" si="27"/>
        <v>85</v>
      </c>
      <c r="AK43" s="64">
        <f t="shared" si="85"/>
        <v>85</v>
      </c>
      <c r="AL43" s="64">
        <f>'Всего с 01.01.22'!N44</f>
        <v>0</v>
      </c>
      <c r="AM43" s="64">
        <f t="shared" si="28"/>
        <v>0</v>
      </c>
      <c r="AN43" s="64">
        <f t="shared" si="29"/>
        <v>0</v>
      </c>
      <c r="AO43" s="64">
        <f t="shared" si="30"/>
        <v>0</v>
      </c>
      <c r="AP43" s="64">
        <f t="shared" si="31"/>
        <v>0</v>
      </c>
      <c r="AQ43" s="64">
        <f t="shared" si="32"/>
        <v>11687141.8</v>
      </c>
      <c r="AR43" s="64">
        <f t="shared" si="33"/>
        <v>2921785.45</v>
      </c>
      <c r="AS43" s="64">
        <f t="shared" si="34"/>
        <v>2921785.45</v>
      </c>
      <c r="AT43" s="64">
        <f t="shared" si="35"/>
        <v>2921785.45</v>
      </c>
      <c r="AU43" s="64">
        <f t="shared" si="36"/>
        <v>2921785.4499999993</v>
      </c>
      <c r="AV43" s="64">
        <f t="shared" si="37"/>
        <v>7901562.8</v>
      </c>
      <c r="AW43" s="64">
        <f t="shared" si="38"/>
        <v>1975390.7</v>
      </c>
      <c r="AX43" s="64">
        <f t="shared" si="39"/>
        <v>1975390.7</v>
      </c>
      <c r="AY43" s="64">
        <f t="shared" si="40"/>
        <v>1975390.7</v>
      </c>
      <c r="AZ43" s="64">
        <f t="shared" si="41"/>
        <v>1975390.6999999995</v>
      </c>
      <c r="BA43" s="64">
        <f>'Всего с 01.01.22'!Q44</f>
        <v>0</v>
      </c>
      <c r="BB43" s="64">
        <f t="shared" si="0"/>
        <v>0</v>
      </c>
      <c r="BC43" s="64">
        <f t="shared" si="42"/>
        <v>0</v>
      </c>
      <c r="BD43" s="64">
        <f t="shared" si="43"/>
        <v>0</v>
      </c>
      <c r="BE43" s="64">
        <f t="shared" si="44"/>
        <v>0</v>
      </c>
      <c r="BF43" s="64">
        <f>'Всего с 01.01.22'!R44</f>
        <v>5525602.8</v>
      </c>
      <c r="BG43" s="64">
        <f t="shared" si="45"/>
        <v>1381400.7</v>
      </c>
      <c r="BH43" s="64">
        <f t="shared" si="46"/>
        <v>1381400.7</v>
      </c>
      <c r="BI43" s="64">
        <f t="shared" si="47"/>
        <v>1381400.7</v>
      </c>
      <c r="BJ43" s="64">
        <f t="shared" si="48"/>
        <v>1381400.6999999995</v>
      </c>
      <c r="BK43" s="64">
        <f>'Всего с 01.01.22'!S44</f>
        <v>2375960</v>
      </c>
      <c r="BL43" s="64">
        <f t="shared" si="49"/>
        <v>593990</v>
      </c>
      <c r="BM43" s="64">
        <f t="shared" si="50"/>
        <v>593990</v>
      </c>
      <c r="BN43" s="64">
        <f t="shared" si="51"/>
        <v>593990</v>
      </c>
      <c r="BO43" s="64">
        <f t="shared" si="52"/>
        <v>593990</v>
      </c>
      <c r="BP43" s="64">
        <f>'Всего с 01.01.22'!T44</f>
        <v>0</v>
      </c>
      <c r="BQ43" s="64">
        <f t="shared" si="53"/>
        <v>0</v>
      </c>
      <c r="BR43" s="64">
        <f t="shared" si="54"/>
        <v>0</v>
      </c>
      <c r="BS43" s="64">
        <f t="shared" si="55"/>
        <v>0</v>
      </c>
      <c r="BT43" s="64">
        <f t="shared" si="56"/>
        <v>0</v>
      </c>
      <c r="BU43" s="64">
        <f>'Всего с 01.01.22'!U44</f>
        <v>0</v>
      </c>
      <c r="BV43" s="64">
        <f t="shared" si="57"/>
        <v>0</v>
      </c>
      <c r="BW43" s="64">
        <f t="shared" si="58"/>
        <v>0</v>
      </c>
      <c r="BX43" s="64">
        <f t="shared" si="59"/>
        <v>0</v>
      </c>
      <c r="BY43" s="64">
        <f t="shared" si="60"/>
        <v>0</v>
      </c>
      <c r="BZ43" s="64">
        <f>'Всего с 01.01.22'!V44</f>
        <v>0</v>
      </c>
      <c r="CA43" s="64">
        <f t="shared" si="61"/>
        <v>0</v>
      </c>
      <c r="CB43" s="64">
        <f t="shared" si="62"/>
        <v>0</v>
      </c>
      <c r="CC43" s="64">
        <f t="shared" si="63"/>
        <v>0</v>
      </c>
      <c r="CD43" s="64">
        <f t="shared" si="64"/>
        <v>0</v>
      </c>
      <c r="CE43" s="64">
        <f>'Всего с 01.01.22'!W44</f>
        <v>0</v>
      </c>
      <c r="CF43" s="64">
        <f t="shared" si="65"/>
        <v>0</v>
      </c>
      <c r="CG43" s="64">
        <f t="shared" si="66"/>
        <v>0</v>
      </c>
      <c r="CH43" s="64">
        <f t="shared" si="67"/>
        <v>0</v>
      </c>
      <c r="CI43" s="64">
        <f t="shared" si="68"/>
        <v>0</v>
      </c>
      <c r="CJ43" s="64">
        <f>'Всего с 01.01.22'!X44</f>
        <v>0</v>
      </c>
      <c r="CK43" s="64">
        <f t="shared" si="69"/>
        <v>0</v>
      </c>
      <c r="CL43" s="64">
        <f t="shared" si="70"/>
        <v>0</v>
      </c>
      <c r="CM43" s="64">
        <f t="shared" si="71"/>
        <v>0</v>
      </c>
      <c r="CN43" s="64">
        <f t="shared" si="72"/>
        <v>0</v>
      </c>
      <c r="CO43" s="64">
        <f>'Всего с 01.01.22'!Y44</f>
        <v>0</v>
      </c>
      <c r="CP43" s="64">
        <f t="shared" si="73"/>
        <v>0</v>
      </c>
      <c r="CQ43" s="64">
        <f t="shared" si="74"/>
        <v>0</v>
      </c>
      <c r="CR43" s="64">
        <f t="shared" si="75"/>
        <v>0</v>
      </c>
      <c r="CS43" s="64">
        <f t="shared" si="76"/>
        <v>0</v>
      </c>
      <c r="CT43" s="64">
        <f>'Всего с 01.01.22'!Z44</f>
        <v>3785579</v>
      </c>
      <c r="CU43" s="64">
        <f t="shared" si="77"/>
        <v>946394.75</v>
      </c>
      <c r="CV43" s="64">
        <f t="shared" si="78"/>
        <v>946394.75</v>
      </c>
      <c r="CW43" s="64">
        <f t="shared" si="79"/>
        <v>946394.75</v>
      </c>
      <c r="CX43" s="64">
        <f t="shared" si="80"/>
        <v>946394.75</v>
      </c>
      <c r="CY43" s="64">
        <f>'Всего с 01.01.22'!AA44</f>
        <v>0</v>
      </c>
      <c r="CZ43" s="64">
        <f t="shared" si="81"/>
        <v>0</v>
      </c>
      <c r="DA43" s="64">
        <f t="shared" si="82"/>
        <v>0</v>
      </c>
      <c r="DB43" s="64">
        <f t="shared" si="83"/>
        <v>0</v>
      </c>
      <c r="DC43" s="64">
        <f t="shared" si="84"/>
        <v>0</v>
      </c>
    </row>
    <row r="44" spans="1:107" ht="15">
      <c r="A44" s="16">
        <v>36</v>
      </c>
      <c r="B44" s="11" t="s">
        <v>49</v>
      </c>
      <c r="C44" s="64">
        <f>'Всего с 01.01.22'!D45</f>
        <v>0</v>
      </c>
      <c r="D44" s="64">
        <f t="shared" si="1"/>
        <v>0</v>
      </c>
      <c r="E44" s="64">
        <f t="shared" si="2"/>
        <v>0</v>
      </c>
      <c r="F44" s="64">
        <f t="shared" si="3"/>
        <v>0</v>
      </c>
      <c r="G44" s="64">
        <f t="shared" si="4"/>
        <v>0</v>
      </c>
      <c r="H44" s="64">
        <f>'Всего с 01.01.22'!F45</f>
        <v>0</v>
      </c>
      <c r="I44" s="64">
        <f t="shared" si="5"/>
        <v>0</v>
      </c>
      <c r="J44" s="64">
        <f t="shared" si="6"/>
        <v>0</v>
      </c>
      <c r="K44" s="64">
        <f t="shared" si="7"/>
        <v>0</v>
      </c>
      <c r="L44" s="64">
        <f t="shared" si="8"/>
        <v>0</v>
      </c>
      <c r="M44" s="64">
        <f>'Всего с 01.01.22'!G45</f>
        <v>140</v>
      </c>
      <c r="N44" s="64">
        <f t="shared" si="9"/>
        <v>35</v>
      </c>
      <c r="O44" s="64">
        <f t="shared" si="10"/>
        <v>35</v>
      </c>
      <c r="P44" s="64">
        <f t="shared" si="11"/>
        <v>35</v>
      </c>
      <c r="Q44" s="64">
        <f t="shared" si="12"/>
        <v>35</v>
      </c>
      <c r="R44" s="64">
        <f>'Всего с 01.01.22'!H45</f>
        <v>0</v>
      </c>
      <c r="S44" s="64">
        <f t="shared" si="13"/>
        <v>0</v>
      </c>
      <c r="T44" s="64">
        <f t="shared" si="14"/>
        <v>0</v>
      </c>
      <c r="U44" s="64">
        <f t="shared" si="15"/>
        <v>0</v>
      </c>
      <c r="V44" s="64">
        <f t="shared" si="16"/>
        <v>0</v>
      </c>
      <c r="W44" s="64">
        <f>'Всего с 01.01.22'!K45</f>
        <v>0</v>
      </c>
      <c r="X44" s="64">
        <f t="shared" si="17"/>
        <v>0</v>
      </c>
      <c r="Y44" s="64">
        <f t="shared" si="18"/>
        <v>0</v>
      </c>
      <c r="Z44" s="64">
        <f t="shared" si="19"/>
        <v>0</v>
      </c>
      <c r="AA44" s="64">
        <f t="shared" si="20"/>
        <v>0</v>
      </c>
      <c r="AB44" s="64">
        <f>'Всего с 01.01.22'!L45</f>
        <v>0</v>
      </c>
      <c r="AC44" s="64">
        <f t="shared" si="21"/>
        <v>0</v>
      </c>
      <c r="AD44" s="64">
        <f t="shared" si="22"/>
        <v>0</v>
      </c>
      <c r="AE44" s="64">
        <f t="shared" si="23"/>
        <v>0</v>
      </c>
      <c r="AF44" s="64">
        <f t="shared" si="24"/>
        <v>0</v>
      </c>
      <c r="AG44" s="64">
        <f>'Всего с 01.01.22'!M45</f>
        <v>665</v>
      </c>
      <c r="AH44" s="64">
        <f t="shared" si="25"/>
        <v>166.25</v>
      </c>
      <c r="AI44" s="64">
        <f t="shared" si="26"/>
        <v>166.25</v>
      </c>
      <c r="AJ44" s="64">
        <f t="shared" si="27"/>
        <v>166.25</v>
      </c>
      <c r="AK44" s="64">
        <f t="shared" si="85"/>
        <v>166.25</v>
      </c>
      <c r="AL44" s="64">
        <f>'Всего с 01.01.22'!N45</f>
        <v>0</v>
      </c>
      <c r="AM44" s="64">
        <f t="shared" si="28"/>
        <v>0</v>
      </c>
      <c r="AN44" s="64">
        <f t="shared" si="29"/>
        <v>0</v>
      </c>
      <c r="AO44" s="64">
        <f t="shared" si="30"/>
        <v>0</v>
      </c>
      <c r="AP44" s="64">
        <f t="shared" si="31"/>
        <v>0</v>
      </c>
      <c r="AQ44" s="64">
        <f t="shared" si="32"/>
        <v>26188192</v>
      </c>
      <c r="AR44" s="64">
        <f t="shared" si="33"/>
        <v>6547048</v>
      </c>
      <c r="AS44" s="64">
        <f t="shared" si="34"/>
        <v>6547048</v>
      </c>
      <c r="AT44" s="64">
        <f t="shared" si="35"/>
        <v>6547048</v>
      </c>
      <c r="AU44" s="64">
        <f t="shared" si="36"/>
        <v>6547048</v>
      </c>
      <c r="AV44" s="64">
        <f t="shared" si="37"/>
        <v>590478</v>
      </c>
      <c r="AW44" s="64">
        <f t="shared" si="38"/>
        <v>147619.5</v>
      </c>
      <c r="AX44" s="64">
        <f t="shared" si="39"/>
        <v>147619.5</v>
      </c>
      <c r="AY44" s="64">
        <f t="shared" si="40"/>
        <v>147619.5</v>
      </c>
      <c r="AZ44" s="64">
        <f t="shared" si="41"/>
        <v>147619.5</v>
      </c>
      <c r="BA44" s="64">
        <f>'Всего с 01.01.22'!Q45</f>
        <v>0</v>
      </c>
      <c r="BB44" s="64">
        <f t="shared" si="0"/>
        <v>0</v>
      </c>
      <c r="BC44" s="64">
        <f t="shared" si="42"/>
        <v>0</v>
      </c>
      <c r="BD44" s="64">
        <f t="shared" si="43"/>
        <v>0</v>
      </c>
      <c r="BE44" s="64">
        <f t="shared" si="44"/>
        <v>0</v>
      </c>
      <c r="BF44" s="64">
        <f>'Всего с 01.01.22'!R45</f>
        <v>0</v>
      </c>
      <c r="BG44" s="64">
        <f t="shared" si="45"/>
        <v>0</v>
      </c>
      <c r="BH44" s="64">
        <f t="shared" si="46"/>
        <v>0</v>
      </c>
      <c r="BI44" s="64">
        <f t="shared" si="47"/>
        <v>0</v>
      </c>
      <c r="BJ44" s="64">
        <f t="shared" si="48"/>
        <v>0</v>
      </c>
      <c r="BK44" s="64">
        <f>'Всего с 01.01.22'!S45</f>
        <v>590478</v>
      </c>
      <c r="BL44" s="64">
        <f t="shared" si="49"/>
        <v>147619.5</v>
      </c>
      <c r="BM44" s="64">
        <f t="shared" si="50"/>
        <v>147619.5</v>
      </c>
      <c r="BN44" s="64">
        <f t="shared" si="51"/>
        <v>147619.5</v>
      </c>
      <c r="BO44" s="64">
        <f t="shared" si="52"/>
        <v>147619.5</v>
      </c>
      <c r="BP44" s="64">
        <f>'Всего с 01.01.22'!T45</f>
        <v>0</v>
      </c>
      <c r="BQ44" s="64">
        <f t="shared" si="53"/>
        <v>0</v>
      </c>
      <c r="BR44" s="64">
        <f t="shared" si="54"/>
        <v>0</v>
      </c>
      <c r="BS44" s="64">
        <f t="shared" si="55"/>
        <v>0</v>
      </c>
      <c r="BT44" s="64">
        <f t="shared" si="56"/>
        <v>0</v>
      </c>
      <c r="BU44" s="64">
        <f>'Всего с 01.01.22'!U45</f>
        <v>0</v>
      </c>
      <c r="BV44" s="64">
        <f t="shared" si="57"/>
        <v>0</v>
      </c>
      <c r="BW44" s="64">
        <f t="shared" si="58"/>
        <v>0</v>
      </c>
      <c r="BX44" s="64">
        <f t="shared" si="59"/>
        <v>0</v>
      </c>
      <c r="BY44" s="64">
        <f t="shared" si="60"/>
        <v>0</v>
      </c>
      <c r="BZ44" s="64">
        <f>'Всего с 01.01.22'!V45</f>
        <v>0</v>
      </c>
      <c r="CA44" s="64">
        <f t="shared" si="61"/>
        <v>0</v>
      </c>
      <c r="CB44" s="64">
        <f t="shared" si="62"/>
        <v>0</v>
      </c>
      <c r="CC44" s="64">
        <f t="shared" si="63"/>
        <v>0</v>
      </c>
      <c r="CD44" s="64">
        <f t="shared" si="64"/>
        <v>0</v>
      </c>
      <c r="CE44" s="64">
        <f>'Всего с 01.01.22'!W45</f>
        <v>0</v>
      </c>
      <c r="CF44" s="64">
        <f t="shared" si="65"/>
        <v>0</v>
      </c>
      <c r="CG44" s="64">
        <f t="shared" si="66"/>
        <v>0</v>
      </c>
      <c r="CH44" s="64">
        <f t="shared" si="67"/>
        <v>0</v>
      </c>
      <c r="CI44" s="64">
        <f t="shared" si="68"/>
        <v>0</v>
      </c>
      <c r="CJ44" s="64">
        <f>'Всего с 01.01.22'!X45</f>
        <v>0</v>
      </c>
      <c r="CK44" s="64">
        <f t="shared" si="69"/>
        <v>0</v>
      </c>
      <c r="CL44" s="64">
        <f t="shared" si="70"/>
        <v>0</v>
      </c>
      <c r="CM44" s="64">
        <f t="shared" si="71"/>
        <v>0</v>
      </c>
      <c r="CN44" s="64">
        <f t="shared" si="72"/>
        <v>0</v>
      </c>
      <c r="CO44" s="64">
        <f>'Всего с 01.01.22'!Y45</f>
        <v>0</v>
      </c>
      <c r="CP44" s="64">
        <f t="shared" si="73"/>
        <v>0</v>
      </c>
      <c r="CQ44" s="64">
        <f t="shared" si="74"/>
        <v>0</v>
      </c>
      <c r="CR44" s="64">
        <f t="shared" si="75"/>
        <v>0</v>
      </c>
      <c r="CS44" s="64">
        <f t="shared" si="76"/>
        <v>0</v>
      </c>
      <c r="CT44" s="64">
        <f>'Всего с 01.01.22'!Z45</f>
        <v>25597714</v>
      </c>
      <c r="CU44" s="64">
        <f t="shared" si="77"/>
        <v>6399428.5</v>
      </c>
      <c r="CV44" s="64">
        <f t="shared" si="78"/>
        <v>6399428.5</v>
      </c>
      <c r="CW44" s="64">
        <f t="shared" si="79"/>
        <v>6399428.5</v>
      </c>
      <c r="CX44" s="64">
        <f t="shared" si="80"/>
        <v>6399428.5</v>
      </c>
      <c r="CY44" s="64">
        <f>'Всего с 01.01.22'!AA45</f>
        <v>0</v>
      </c>
      <c r="CZ44" s="64">
        <f t="shared" si="81"/>
        <v>0</v>
      </c>
      <c r="DA44" s="64">
        <f t="shared" si="82"/>
        <v>0</v>
      </c>
      <c r="DB44" s="64">
        <f t="shared" si="83"/>
        <v>0</v>
      </c>
      <c r="DC44" s="64">
        <f t="shared" si="84"/>
        <v>0</v>
      </c>
    </row>
    <row r="45" spans="1:107" ht="15">
      <c r="A45" s="16">
        <v>37</v>
      </c>
      <c r="B45" s="11" t="s">
        <v>50</v>
      </c>
      <c r="C45" s="64">
        <f>'Всего с 01.01.22'!D46</f>
        <v>500</v>
      </c>
      <c r="D45" s="64">
        <f t="shared" si="1"/>
        <v>125</v>
      </c>
      <c r="E45" s="64">
        <f t="shared" si="2"/>
        <v>125</v>
      </c>
      <c r="F45" s="64">
        <f t="shared" si="3"/>
        <v>125</v>
      </c>
      <c r="G45" s="64">
        <f t="shared" si="4"/>
        <v>125</v>
      </c>
      <c r="H45" s="64">
        <f>'Всего с 01.01.22'!F46</f>
        <v>0</v>
      </c>
      <c r="I45" s="64">
        <f t="shared" si="5"/>
        <v>0</v>
      </c>
      <c r="J45" s="64">
        <f t="shared" si="6"/>
        <v>0</v>
      </c>
      <c r="K45" s="64">
        <f t="shared" si="7"/>
        <v>0</v>
      </c>
      <c r="L45" s="64">
        <f t="shared" si="8"/>
        <v>0</v>
      </c>
      <c r="M45" s="64">
        <f>'Всего с 01.01.22'!G46</f>
        <v>250</v>
      </c>
      <c r="N45" s="64">
        <f t="shared" si="9"/>
        <v>62.5</v>
      </c>
      <c r="O45" s="64">
        <f t="shared" si="10"/>
        <v>62.5</v>
      </c>
      <c r="P45" s="64">
        <f t="shared" si="11"/>
        <v>62.5</v>
      </c>
      <c r="Q45" s="64">
        <f t="shared" si="12"/>
        <v>62.5</v>
      </c>
      <c r="R45" s="64">
        <f>'Всего с 01.01.22'!H46</f>
        <v>0</v>
      </c>
      <c r="S45" s="64">
        <f t="shared" si="13"/>
        <v>0</v>
      </c>
      <c r="T45" s="64">
        <f t="shared" si="14"/>
        <v>0</v>
      </c>
      <c r="U45" s="64">
        <f t="shared" si="15"/>
        <v>0</v>
      </c>
      <c r="V45" s="64">
        <f t="shared" si="16"/>
        <v>0</v>
      </c>
      <c r="W45" s="64">
        <f>'Всего с 01.01.22'!K46</f>
        <v>0</v>
      </c>
      <c r="X45" s="64">
        <f t="shared" si="17"/>
        <v>0</v>
      </c>
      <c r="Y45" s="64">
        <f t="shared" si="18"/>
        <v>0</v>
      </c>
      <c r="Z45" s="64">
        <f t="shared" si="19"/>
        <v>0</v>
      </c>
      <c r="AA45" s="64">
        <f t="shared" si="20"/>
        <v>0</v>
      </c>
      <c r="AB45" s="64">
        <f>'Всего с 01.01.22'!L46</f>
        <v>0</v>
      </c>
      <c r="AC45" s="64">
        <f t="shared" si="21"/>
        <v>0</v>
      </c>
      <c r="AD45" s="64">
        <f t="shared" si="22"/>
        <v>0</v>
      </c>
      <c r="AE45" s="64">
        <f t="shared" si="23"/>
        <v>0</v>
      </c>
      <c r="AF45" s="64">
        <f t="shared" si="24"/>
        <v>0</v>
      </c>
      <c r="AG45" s="64">
        <f>'Всего с 01.01.22'!M46</f>
        <v>773</v>
      </c>
      <c r="AH45" s="64">
        <f t="shared" si="25"/>
        <v>193.25</v>
      </c>
      <c r="AI45" s="64">
        <f t="shared" si="26"/>
        <v>193.25</v>
      </c>
      <c r="AJ45" s="64">
        <f t="shared" si="27"/>
        <v>193.25</v>
      </c>
      <c r="AK45" s="64">
        <f t="shared" si="85"/>
        <v>193.25</v>
      </c>
      <c r="AL45" s="64">
        <f>'Всего с 01.01.22'!N46</f>
        <v>0</v>
      </c>
      <c r="AM45" s="64">
        <f t="shared" si="28"/>
        <v>0</v>
      </c>
      <c r="AN45" s="64">
        <f t="shared" si="29"/>
        <v>0</v>
      </c>
      <c r="AO45" s="64">
        <f t="shared" si="30"/>
        <v>0</v>
      </c>
      <c r="AP45" s="64">
        <f t="shared" si="31"/>
        <v>0</v>
      </c>
      <c r="AQ45" s="64">
        <f t="shared" si="32"/>
        <v>32340198</v>
      </c>
      <c r="AR45" s="64">
        <f t="shared" si="33"/>
        <v>8085049.5</v>
      </c>
      <c r="AS45" s="64">
        <f t="shared" si="34"/>
        <v>8085049.5</v>
      </c>
      <c r="AT45" s="64">
        <f t="shared" si="35"/>
        <v>8085049.5</v>
      </c>
      <c r="AU45" s="64">
        <f t="shared" si="36"/>
        <v>8085049.5</v>
      </c>
      <c r="AV45" s="64">
        <f t="shared" si="37"/>
        <v>1051438</v>
      </c>
      <c r="AW45" s="64">
        <f t="shared" si="38"/>
        <v>262859.5</v>
      </c>
      <c r="AX45" s="64">
        <f t="shared" si="39"/>
        <v>262859.5</v>
      </c>
      <c r="AY45" s="64">
        <f t="shared" si="40"/>
        <v>262859.5</v>
      </c>
      <c r="AZ45" s="64">
        <f t="shared" si="41"/>
        <v>262859.5</v>
      </c>
      <c r="BA45" s="64">
        <f>'Всего с 01.01.22'!Q46</f>
        <v>0</v>
      </c>
      <c r="BB45" s="64">
        <f t="shared" si="0"/>
        <v>0</v>
      </c>
      <c r="BC45" s="64">
        <f t="shared" si="42"/>
        <v>0</v>
      </c>
      <c r="BD45" s="64">
        <f t="shared" si="43"/>
        <v>0</v>
      </c>
      <c r="BE45" s="64">
        <f t="shared" si="44"/>
        <v>0</v>
      </c>
      <c r="BF45" s="64">
        <f>'Всего с 01.01.22'!R46</f>
        <v>161975</v>
      </c>
      <c r="BG45" s="64">
        <f t="shared" si="45"/>
        <v>40493.75</v>
      </c>
      <c r="BH45" s="64">
        <f t="shared" si="46"/>
        <v>40493.75</v>
      </c>
      <c r="BI45" s="64">
        <f t="shared" si="47"/>
        <v>40493.75</v>
      </c>
      <c r="BJ45" s="64">
        <f t="shared" si="48"/>
        <v>40493.75</v>
      </c>
      <c r="BK45" s="64">
        <f>'Всего с 01.01.22'!S46</f>
        <v>889463</v>
      </c>
      <c r="BL45" s="64">
        <f t="shared" si="49"/>
        <v>222365.75</v>
      </c>
      <c r="BM45" s="64">
        <f t="shared" si="50"/>
        <v>222365.75</v>
      </c>
      <c r="BN45" s="64">
        <f t="shared" si="51"/>
        <v>222365.75</v>
      </c>
      <c r="BO45" s="64">
        <f t="shared" si="52"/>
        <v>222365.75</v>
      </c>
      <c r="BP45" s="64">
        <f>'Всего с 01.01.22'!T46</f>
        <v>0</v>
      </c>
      <c r="BQ45" s="64">
        <f t="shared" si="53"/>
        <v>0</v>
      </c>
      <c r="BR45" s="64">
        <f t="shared" si="54"/>
        <v>0</v>
      </c>
      <c r="BS45" s="64">
        <f t="shared" si="55"/>
        <v>0</v>
      </c>
      <c r="BT45" s="64">
        <f t="shared" si="56"/>
        <v>0</v>
      </c>
      <c r="BU45" s="64">
        <f>'Всего с 01.01.22'!U46</f>
        <v>0</v>
      </c>
      <c r="BV45" s="64">
        <f t="shared" si="57"/>
        <v>0</v>
      </c>
      <c r="BW45" s="64">
        <f t="shared" si="58"/>
        <v>0</v>
      </c>
      <c r="BX45" s="64">
        <f t="shared" si="59"/>
        <v>0</v>
      </c>
      <c r="BY45" s="64">
        <f t="shared" si="60"/>
        <v>0</v>
      </c>
      <c r="BZ45" s="64">
        <f>'Всего с 01.01.22'!V46</f>
        <v>0</v>
      </c>
      <c r="CA45" s="64">
        <f t="shared" si="61"/>
        <v>0</v>
      </c>
      <c r="CB45" s="64">
        <f t="shared" si="62"/>
        <v>0</v>
      </c>
      <c r="CC45" s="64">
        <f t="shared" si="63"/>
        <v>0</v>
      </c>
      <c r="CD45" s="64">
        <f t="shared" si="64"/>
        <v>0</v>
      </c>
      <c r="CE45" s="64">
        <f>'Всего с 01.01.22'!W46</f>
        <v>0</v>
      </c>
      <c r="CF45" s="64">
        <f t="shared" si="65"/>
        <v>0</v>
      </c>
      <c r="CG45" s="64">
        <f t="shared" si="66"/>
        <v>0</v>
      </c>
      <c r="CH45" s="64">
        <f t="shared" si="67"/>
        <v>0</v>
      </c>
      <c r="CI45" s="64">
        <f t="shared" si="68"/>
        <v>0</v>
      </c>
      <c r="CJ45" s="64">
        <f>'Всего с 01.01.22'!X46</f>
        <v>0</v>
      </c>
      <c r="CK45" s="64">
        <f t="shared" si="69"/>
        <v>0</v>
      </c>
      <c r="CL45" s="64">
        <f t="shared" si="70"/>
        <v>0</v>
      </c>
      <c r="CM45" s="64">
        <f t="shared" si="71"/>
        <v>0</v>
      </c>
      <c r="CN45" s="64">
        <f t="shared" si="72"/>
        <v>0</v>
      </c>
      <c r="CO45" s="64">
        <f>'Всего с 01.01.22'!Y46</f>
        <v>0</v>
      </c>
      <c r="CP45" s="64">
        <f t="shared" si="73"/>
        <v>0</v>
      </c>
      <c r="CQ45" s="64">
        <f t="shared" si="74"/>
        <v>0</v>
      </c>
      <c r="CR45" s="64">
        <f t="shared" si="75"/>
        <v>0</v>
      </c>
      <c r="CS45" s="64">
        <f t="shared" si="76"/>
        <v>0</v>
      </c>
      <c r="CT45" s="64">
        <f>'Всего с 01.01.22'!Z46</f>
        <v>31288760</v>
      </c>
      <c r="CU45" s="64">
        <f t="shared" si="77"/>
        <v>7822190</v>
      </c>
      <c r="CV45" s="64">
        <f t="shared" si="78"/>
        <v>7822190</v>
      </c>
      <c r="CW45" s="64">
        <f t="shared" si="79"/>
        <v>7822190</v>
      </c>
      <c r="CX45" s="64">
        <f t="shared" si="80"/>
        <v>7822190</v>
      </c>
      <c r="CY45" s="64">
        <f>'Всего с 01.01.22'!AA46</f>
        <v>0</v>
      </c>
      <c r="CZ45" s="64">
        <f t="shared" si="81"/>
        <v>0</v>
      </c>
      <c r="DA45" s="64">
        <f t="shared" si="82"/>
        <v>0</v>
      </c>
      <c r="DB45" s="64">
        <f t="shared" si="83"/>
        <v>0</v>
      </c>
      <c r="DC45" s="64">
        <f t="shared" si="84"/>
        <v>0</v>
      </c>
    </row>
    <row r="46" spans="1:107" ht="15">
      <c r="A46" s="16">
        <v>38</v>
      </c>
      <c r="B46" s="11" t="s">
        <v>59</v>
      </c>
      <c r="C46" s="64">
        <f>'Всего с 01.01.22'!D47</f>
        <v>0</v>
      </c>
      <c r="D46" s="64">
        <f t="shared" si="1"/>
        <v>0</v>
      </c>
      <c r="E46" s="64">
        <f t="shared" si="2"/>
        <v>0</v>
      </c>
      <c r="F46" s="64">
        <f t="shared" si="3"/>
        <v>0</v>
      </c>
      <c r="G46" s="64">
        <f t="shared" si="4"/>
        <v>0</v>
      </c>
      <c r="H46" s="64">
        <f>'Всего с 01.01.22'!F47</f>
        <v>0</v>
      </c>
      <c r="I46" s="64">
        <f t="shared" si="5"/>
        <v>0</v>
      </c>
      <c r="J46" s="64">
        <f t="shared" si="6"/>
        <v>0</v>
      </c>
      <c r="K46" s="64">
        <f t="shared" si="7"/>
        <v>0</v>
      </c>
      <c r="L46" s="64">
        <f t="shared" si="8"/>
        <v>0</v>
      </c>
      <c r="M46" s="64">
        <f>'Всего с 01.01.22'!G47</f>
        <v>0</v>
      </c>
      <c r="N46" s="64">
        <f t="shared" si="9"/>
        <v>0</v>
      </c>
      <c r="O46" s="64">
        <f t="shared" si="10"/>
        <v>0</v>
      </c>
      <c r="P46" s="64">
        <f t="shared" si="11"/>
        <v>0</v>
      </c>
      <c r="Q46" s="64">
        <f t="shared" si="12"/>
        <v>0</v>
      </c>
      <c r="R46" s="64">
        <f>'Всего с 01.01.22'!H47</f>
        <v>0</v>
      </c>
      <c r="S46" s="64">
        <f t="shared" si="13"/>
        <v>0</v>
      </c>
      <c r="T46" s="64">
        <f t="shared" si="14"/>
        <v>0</v>
      </c>
      <c r="U46" s="64">
        <f t="shared" si="15"/>
        <v>0</v>
      </c>
      <c r="V46" s="64">
        <f t="shared" si="16"/>
        <v>0</v>
      </c>
      <c r="W46" s="64">
        <f>'Всего с 01.01.22'!K47</f>
        <v>0</v>
      </c>
      <c r="X46" s="64">
        <f t="shared" si="17"/>
        <v>0</v>
      </c>
      <c r="Y46" s="64">
        <f t="shared" si="18"/>
        <v>0</v>
      </c>
      <c r="Z46" s="64">
        <f t="shared" si="19"/>
        <v>0</v>
      </c>
      <c r="AA46" s="64">
        <f t="shared" si="20"/>
        <v>0</v>
      </c>
      <c r="AB46" s="64">
        <f>'Всего с 01.01.22'!L47</f>
        <v>0</v>
      </c>
      <c r="AC46" s="64">
        <f t="shared" si="21"/>
        <v>0</v>
      </c>
      <c r="AD46" s="64">
        <f t="shared" si="22"/>
        <v>0</v>
      </c>
      <c r="AE46" s="64">
        <f t="shared" si="23"/>
        <v>0</v>
      </c>
      <c r="AF46" s="64">
        <f t="shared" si="24"/>
        <v>0</v>
      </c>
      <c r="AG46" s="64">
        <f>'Всего с 01.01.22'!M47</f>
        <v>400</v>
      </c>
      <c r="AH46" s="64">
        <v>125</v>
      </c>
      <c r="AI46" s="64">
        <v>150</v>
      </c>
      <c r="AJ46" s="64">
        <v>50</v>
      </c>
      <c r="AK46" s="64">
        <f t="shared" si="85"/>
        <v>75</v>
      </c>
      <c r="AL46" s="64">
        <f>'Всего с 01.01.22'!N47</f>
        <v>0</v>
      </c>
      <c r="AM46" s="64">
        <f t="shared" si="28"/>
        <v>0</v>
      </c>
      <c r="AN46" s="64">
        <f t="shared" si="29"/>
        <v>0</v>
      </c>
      <c r="AO46" s="64">
        <f t="shared" si="30"/>
        <v>0</v>
      </c>
      <c r="AP46" s="64">
        <f t="shared" si="31"/>
        <v>0</v>
      </c>
      <c r="AQ46" s="64">
        <f t="shared" si="32"/>
        <v>16190820</v>
      </c>
      <c r="AR46" s="64">
        <f t="shared" si="33"/>
        <v>5059631</v>
      </c>
      <c r="AS46" s="64">
        <f t="shared" si="34"/>
        <v>6071557</v>
      </c>
      <c r="AT46" s="64">
        <f t="shared" si="35"/>
        <v>2023852</v>
      </c>
      <c r="AU46" s="64">
        <f t="shared" si="36"/>
        <v>3035780</v>
      </c>
      <c r="AV46" s="64">
        <f t="shared" si="37"/>
        <v>0</v>
      </c>
      <c r="AW46" s="64">
        <f t="shared" si="38"/>
        <v>0</v>
      </c>
      <c r="AX46" s="64">
        <f t="shared" si="39"/>
        <v>0</v>
      </c>
      <c r="AY46" s="64">
        <f t="shared" si="40"/>
        <v>0</v>
      </c>
      <c r="AZ46" s="64">
        <f t="shared" si="41"/>
        <v>0</v>
      </c>
      <c r="BA46" s="64">
        <f>'Всего с 01.01.22'!Q47</f>
        <v>0</v>
      </c>
      <c r="BB46" s="64">
        <f t="shared" si="0"/>
        <v>0</v>
      </c>
      <c r="BC46" s="64">
        <f t="shared" si="42"/>
        <v>0</v>
      </c>
      <c r="BD46" s="64">
        <f t="shared" si="43"/>
        <v>0</v>
      </c>
      <c r="BE46" s="64">
        <f t="shared" si="44"/>
        <v>0</v>
      </c>
      <c r="BF46" s="64">
        <f>'Всего с 01.01.22'!R47</f>
        <v>0</v>
      </c>
      <c r="BG46" s="64">
        <f t="shared" si="45"/>
        <v>0</v>
      </c>
      <c r="BH46" s="64">
        <f t="shared" si="46"/>
        <v>0</v>
      </c>
      <c r="BI46" s="64">
        <f t="shared" si="47"/>
        <v>0</v>
      </c>
      <c r="BJ46" s="64">
        <f t="shared" si="48"/>
        <v>0</v>
      </c>
      <c r="BK46" s="64">
        <f>'Всего с 01.01.22'!S47</f>
        <v>0</v>
      </c>
      <c r="BL46" s="64">
        <f t="shared" si="49"/>
        <v>0</v>
      </c>
      <c r="BM46" s="64">
        <f t="shared" si="50"/>
        <v>0</v>
      </c>
      <c r="BN46" s="64">
        <f t="shared" si="51"/>
        <v>0</v>
      </c>
      <c r="BO46" s="64">
        <f t="shared" si="52"/>
        <v>0</v>
      </c>
      <c r="BP46" s="64">
        <f>'Всего с 01.01.22'!T47</f>
        <v>0</v>
      </c>
      <c r="BQ46" s="64">
        <f t="shared" si="53"/>
        <v>0</v>
      </c>
      <c r="BR46" s="64">
        <f t="shared" si="54"/>
        <v>0</v>
      </c>
      <c r="BS46" s="64">
        <f t="shared" si="55"/>
        <v>0</v>
      </c>
      <c r="BT46" s="64">
        <f t="shared" si="56"/>
        <v>0</v>
      </c>
      <c r="BU46" s="64">
        <f>'Всего с 01.01.22'!U47</f>
        <v>0</v>
      </c>
      <c r="BV46" s="64">
        <f t="shared" si="57"/>
        <v>0</v>
      </c>
      <c r="BW46" s="64">
        <f t="shared" si="58"/>
        <v>0</v>
      </c>
      <c r="BX46" s="64">
        <f t="shared" si="59"/>
        <v>0</v>
      </c>
      <c r="BY46" s="64">
        <f t="shared" si="60"/>
        <v>0</v>
      </c>
      <c r="BZ46" s="64">
        <f>'Всего с 01.01.22'!V47</f>
        <v>0</v>
      </c>
      <c r="CA46" s="64">
        <f t="shared" si="61"/>
        <v>0</v>
      </c>
      <c r="CB46" s="64">
        <f t="shared" si="62"/>
        <v>0</v>
      </c>
      <c r="CC46" s="64">
        <f t="shared" si="63"/>
        <v>0</v>
      </c>
      <c r="CD46" s="64">
        <f t="shared" si="64"/>
        <v>0</v>
      </c>
      <c r="CE46" s="64">
        <f>'Всего с 01.01.22'!W47</f>
        <v>0</v>
      </c>
      <c r="CF46" s="64">
        <f t="shared" si="65"/>
        <v>0</v>
      </c>
      <c r="CG46" s="64">
        <f t="shared" si="66"/>
        <v>0</v>
      </c>
      <c r="CH46" s="64">
        <f t="shared" si="67"/>
        <v>0</v>
      </c>
      <c r="CI46" s="64">
        <f t="shared" si="68"/>
        <v>0</v>
      </c>
      <c r="CJ46" s="64">
        <f>'Всего с 01.01.22'!X47</f>
        <v>0</v>
      </c>
      <c r="CK46" s="64">
        <f t="shared" si="69"/>
        <v>0</v>
      </c>
      <c r="CL46" s="64">
        <f t="shared" si="70"/>
        <v>0</v>
      </c>
      <c r="CM46" s="64">
        <f t="shared" si="71"/>
        <v>0</v>
      </c>
      <c r="CN46" s="64">
        <f t="shared" si="72"/>
        <v>0</v>
      </c>
      <c r="CO46" s="64">
        <f>'Всего с 01.01.22'!Y47</f>
        <v>0</v>
      </c>
      <c r="CP46" s="64">
        <f t="shared" si="73"/>
        <v>0</v>
      </c>
      <c r="CQ46" s="64">
        <f t="shared" si="74"/>
        <v>0</v>
      </c>
      <c r="CR46" s="64">
        <f t="shared" si="75"/>
        <v>0</v>
      </c>
      <c r="CS46" s="64">
        <f t="shared" si="76"/>
        <v>0</v>
      </c>
      <c r="CT46" s="64">
        <f>'Всего с 01.01.22'!Z47</f>
        <v>16190820</v>
      </c>
      <c r="CU46" s="64">
        <v>5059631</v>
      </c>
      <c r="CV46" s="64">
        <v>6071557</v>
      </c>
      <c r="CW46" s="64">
        <v>2023852</v>
      </c>
      <c r="CX46" s="64">
        <f t="shared" si="80"/>
        <v>3035780</v>
      </c>
      <c r="CY46" s="64">
        <f>'Всего с 01.01.22'!AA47</f>
        <v>0</v>
      </c>
      <c r="CZ46" s="64">
        <f t="shared" si="81"/>
        <v>0</v>
      </c>
      <c r="DA46" s="64">
        <f t="shared" si="82"/>
        <v>0</v>
      </c>
      <c r="DB46" s="64">
        <f t="shared" si="83"/>
        <v>0</v>
      </c>
      <c r="DC46" s="64">
        <f t="shared" si="84"/>
        <v>0</v>
      </c>
    </row>
    <row r="47" spans="1:107" ht="15">
      <c r="A47" s="16">
        <v>39</v>
      </c>
      <c r="B47" s="11" t="s">
        <v>22</v>
      </c>
      <c r="C47" s="64">
        <f>'Всего с 01.01.22'!D48</f>
        <v>0</v>
      </c>
      <c r="D47" s="64">
        <f t="shared" si="1"/>
        <v>0</v>
      </c>
      <c r="E47" s="64">
        <f t="shared" si="2"/>
        <v>0</v>
      </c>
      <c r="F47" s="64">
        <f t="shared" si="3"/>
        <v>0</v>
      </c>
      <c r="G47" s="64">
        <f t="shared" si="4"/>
        <v>0</v>
      </c>
      <c r="H47" s="64">
        <f>'Всего с 01.01.22'!F48</f>
        <v>0</v>
      </c>
      <c r="I47" s="64">
        <f t="shared" si="5"/>
        <v>0</v>
      </c>
      <c r="J47" s="64">
        <f t="shared" si="6"/>
        <v>0</v>
      </c>
      <c r="K47" s="64">
        <f t="shared" si="7"/>
        <v>0</v>
      </c>
      <c r="L47" s="64">
        <f t="shared" si="8"/>
        <v>0</v>
      </c>
      <c r="M47" s="64">
        <f>'Всего с 01.01.22'!G48</f>
        <v>28</v>
      </c>
      <c r="N47" s="64">
        <f t="shared" si="9"/>
        <v>7</v>
      </c>
      <c r="O47" s="64">
        <f t="shared" si="10"/>
        <v>7</v>
      </c>
      <c r="P47" s="64">
        <f t="shared" si="11"/>
        <v>7</v>
      </c>
      <c r="Q47" s="64">
        <f t="shared" si="12"/>
        <v>7</v>
      </c>
      <c r="R47" s="64">
        <f>'Всего с 01.01.22'!H48</f>
        <v>0</v>
      </c>
      <c r="S47" s="64">
        <f t="shared" si="13"/>
        <v>0</v>
      </c>
      <c r="T47" s="64">
        <f t="shared" si="14"/>
        <v>0</v>
      </c>
      <c r="U47" s="64">
        <f t="shared" si="15"/>
        <v>0</v>
      </c>
      <c r="V47" s="64">
        <f t="shared" si="16"/>
        <v>0</v>
      </c>
      <c r="W47" s="64">
        <f>'Всего с 01.01.22'!K48</f>
        <v>0</v>
      </c>
      <c r="X47" s="64">
        <f t="shared" si="17"/>
        <v>0</v>
      </c>
      <c r="Y47" s="64">
        <f t="shared" si="18"/>
        <v>0</v>
      </c>
      <c r="Z47" s="64">
        <f t="shared" si="19"/>
        <v>0</v>
      </c>
      <c r="AA47" s="64">
        <f t="shared" si="20"/>
        <v>0</v>
      </c>
      <c r="AB47" s="64">
        <f>'Всего с 01.01.22'!L48</f>
        <v>0</v>
      </c>
      <c r="AC47" s="64">
        <f t="shared" si="21"/>
        <v>0</v>
      </c>
      <c r="AD47" s="64">
        <f t="shared" si="22"/>
        <v>0</v>
      </c>
      <c r="AE47" s="64">
        <f t="shared" si="23"/>
        <v>0</v>
      </c>
      <c r="AF47" s="64">
        <f t="shared" si="24"/>
        <v>0</v>
      </c>
      <c r="AG47" s="64">
        <f>'Всего с 01.01.22'!M48</f>
        <v>220</v>
      </c>
      <c r="AH47" s="64">
        <f t="shared" si="25"/>
        <v>55</v>
      </c>
      <c r="AI47" s="64">
        <f t="shared" si="26"/>
        <v>55</v>
      </c>
      <c r="AJ47" s="64">
        <f t="shared" si="27"/>
        <v>55</v>
      </c>
      <c r="AK47" s="64">
        <f t="shared" si="85"/>
        <v>55</v>
      </c>
      <c r="AL47" s="64">
        <f>'Всего с 01.01.22'!N48</f>
        <v>0</v>
      </c>
      <c r="AM47" s="64">
        <f t="shared" si="28"/>
        <v>0</v>
      </c>
      <c r="AN47" s="64">
        <f t="shared" si="29"/>
        <v>0</v>
      </c>
      <c r="AO47" s="64">
        <f t="shared" si="30"/>
        <v>0</v>
      </c>
      <c r="AP47" s="64">
        <f t="shared" si="31"/>
        <v>0</v>
      </c>
      <c r="AQ47" s="64">
        <f t="shared" si="32"/>
        <v>9031175</v>
      </c>
      <c r="AR47" s="64">
        <f t="shared" si="33"/>
        <v>2257793.75</v>
      </c>
      <c r="AS47" s="64">
        <f t="shared" si="34"/>
        <v>2257793.75</v>
      </c>
      <c r="AT47" s="64">
        <f t="shared" si="35"/>
        <v>2257793.75</v>
      </c>
      <c r="AU47" s="64">
        <f t="shared" si="36"/>
        <v>2257793.75</v>
      </c>
      <c r="AV47" s="64">
        <f t="shared" si="37"/>
        <v>126224</v>
      </c>
      <c r="AW47" s="64">
        <f t="shared" si="38"/>
        <v>31556</v>
      </c>
      <c r="AX47" s="64">
        <f t="shared" si="39"/>
        <v>31556</v>
      </c>
      <c r="AY47" s="64">
        <f t="shared" si="40"/>
        <v>31556</v>
      </c>
      <c r="AZ47" s="64">
        <f t="shared" si="41"/>
        <v>31556</v>
      </c>
      <c r="BA47" s="64">
        <f>'Всего с 01.01.22'!Q48</f>
        <v>0</v>
      </c>
      <c r="BB47" s="64">
        <f t="shared" si="0"/>
        <v>0</v>
      </c>
      <c r="BC47" s="64">
        <f t="shared" si="42"/>
        <v>0</v>
      </c>
      <c r="BD47" s="64">
        <f t="shared" si="43"/>
        <v>0</v>
      </c>
      <c r="BE47" s="64">
        <f t="shared" si="44"/>
        <v>0</v>
      </c>
      <c r="BF47" s="64">
        <f>'Всего с 01.01.22'!R48</f>
        <v>0</v>
      </c>
      <c r="BG47" s="64">
        <f t="shared" si="45"/>
        <v>0</v>
      </c>
      <c r="BH47" s="64">
        <f t="shared" si="46"/>
        <v>0</v>
      </c>
      <c r="BI47" s="64">
        <f t="shared" si="47"/>
        <v>0</v>
      </c>
      <c r="BJ47" s="64">
        <f t="shared" si="48"/>
        <v>0</v>
      </c>
      <c r="BK47" s="64">
        <f>'Всего с 01.01.22'!S48</f>
        <v>126224</v>
      </c>
      <c r="BL47" s="64">
        <f t="shared" si="49"/>
        <v>31556</v>
      </c>
      <c r="BM47" s="64">
        <f t="shared" si="50"/>
        <v>31556</v>
      </c>
      <c r="BN47" s="64">
        <f t="shared" si="51"/>
        <v>31556</v>
      </c>
      <c r="BO47" s="64">
        <f t="shared" si="52"/>
        <v>31556</v>
      </c>
      <c r="BP47" s="64">
        <f>'Всего с 01.01.22'!T48</f>
        <v>0</v>
      </c>
      <c r="BQ47" s="64">
        <f t="shared" si="53"/>
        <v>0</v>
      </c>
      <c r="BR47" s="64">
        <f t="shared" si="54"/>
        <v>0</v>
      </c>
      <c r="BS47" s="64">
        <f t="shared" si="55"/>
        <v>0</v>
      </c>
      <c r="BT47" s="64">
        <f t="shared" si="56"/>
        <v>0</v>
      </c>
      <c r="BU47" s="64">
        <f>'Всего с 01.01.22'!U48</f>
        <v>0</v>
      </c>
      <c r="BV47" s="64">
        <f t="shared" si="57"/>
        <v>0</v>
      </c>
      <c r="BW47" s="64">
        <f t="shared" si="58"/>
        <v>0</v>
      </c>
      <c r="BX47" s="64">
        <f t="shared" si="59"/>
        <v>0</v>
      </c>
      <c r="BY47" s="64">
        <f t="shared" si="60"/>
        <v>0</v>
      </c>
      <c r="BZ47" s="64">
        <f>'Всего с 01.01.22'!V48</f>
        <v>0</v>
      </c>
      <c r="CA47" s="64">
        <f t="shared" si="61"/>
        <v>0</v>
      </c>
      <c r="CB47" s="64">
        <f t="shared" si="62"/>
        <v>0</v>
      </c>
      <c r="CC47" s="64">
        <f t="shared" si="63"/>
        <v>0</v>
      </c>
      <c r="CD47" s="64">
        <f t="shared" si="64"/>
        <v>0</v>
      </c>
      <c r="CE47" s="64">
        <f>'Всего с 01.01.22'!W48</f>
        <v>0</v>
      </c>
      <c r="CF47" s="64">
        <f t="shared" si="65"/>
        <v>0</v>
      </c>
      <c r="CG47" s="64">
        <f t="shared" si="66"/>
        <v>0</v>
      </c>
      <c r="CH47" s="64">
        <f t="shared" si="67"/>
        <v>0</v>
      </c>
      <c r="CI47" s="64">
        <f t="shared" si="68"/>
        <v>0</v>
      </c>
      <c r="CJ47" s="64">
        <f>'Всего с 01.01.22'!X48</f>
        <v>0</v>
      </c>
      <c r="CK47" s="64">
        <f t="shared" si="69"/>
        <v>0</v>
      </c>
      <c r="CL47" s="64">
        <f t="shared" si="70"/>
        <v>0</v>
      </c>
      <c r="CM47" s="64">
        <f t="shared" si="71"/>
        <v>0</v>
      </c>
      <c r="CN47" s="64">
        <f t="shared" si="72"/>
        <v>0</v>
      </c>
      <c r="CO47" s="64">
        <f>'Всего с 01.01.22'!Y48</f>
        <v>0</v>
      </c>
      <c r="CP47" s="64">
        <f t="shared" si="73"/>
        <v>0</v>
      </c>
      <c r="CQ47" s="64">
        <f t="shared" si="74"/>
        <v>0</v>
      </c>
      <c r="CR47" s="64">
        <f t="shared" si="75"/>
        <v>0</v>
      </c>
      <c r="CS47" s="64">
        <f t="shared" si="76"/>
        <v>0</v>
      </c>
      <c r="CT47" s="64">
        <f>'Всего с 01.01.22'!Z48</f>
        <v>8904951</v>
      </c>
      <c r="CU47" s="64">
        <f t="shared" si="77"/>
        <v>2226237.75</v>
      </c>
      <c r="CV47" s="64">
        <f t="shared" si="78"/>
        <v>2226237.75</v>
      </c>
      <c r="CW47" s="64">
        <f t="shared" si="79"/>
        <v>2226237.75</v>
      </c>
      <c r="CX47" s="64">
        <f t="shared" si="80"/>
        <v>2226237.75</v>
      </c>
      <c r="CY47" s="64">
        <f>'Всего с 01.01.22'!AA48</f>
        <v>0</v>
      </c>
      <c r="CZ47" s="64">
        <f t="shared" si="81"/>
        <v>0</v>
      </c>
      <c r="DA47" s="64">
        <f t="shared" si="82"/>
        <v>0</v>
      </c>
      <c r="DB47" s="64">
        <f t="shared" si="83"/>
        <v>0</v>
      </c>
      <c r="DC47" s="64">
        <f t="shared" si="84"/>
        <v>0</v>
      </c>
    </row>
    <row r="48" spans="1:107" ht="15">
      <c r="A48" s="16">
        <v>40</v>
      </c>
      <c r="B48" s="11" t="s">
        <v>51</v>
      </c>
      <c r="C48" s="64">
        <f>'Всего с 01.01.22'!D49</f>
        <v>0</v>
      </c>
      <c r="D48" s="64">
        <f t="shared" si="1"/>
        <v>0</v>
      </c>
      <c r="E48" s="64">
        <f t="shared" si="2"/>
        <v>0</v>
      </c>
      <c r="F48" s="64">
        <f t="shared" si="3"/>
        <v>0</v>
      </c>
      <c r="G48" s="64">
        <f t="shared" si="4"/>
        <v>0</v>
      </c>
      <c r="H48" s="64">
        <f>'Всего с 01.01.22'!F49</f>
        <v>0</v>
      </c>
      <c r="I48" s="64">
        <f t="shared" si="5"/>
        <v>0</v>
      </c>
      <c r="J48" s="64">
        <f t="shared" si="6"/>
        <v>0</v>
      </c>
      <c r="K48" s="64">
        <f t="shared" si="7"/>
        <v>0</v>
      </c>
      <c r="L48" s="64">
        <f t="shared" si="8"/>
        <v>0</v>
      </c>
      <c r="M48" s="64">
        <f>'Всего с 01.01.22'!G49</f>
        <v>0</v>
      </c>
      <c r="N48" s="64">
        <f t="shared" si="9"/>
        <v>0</v>
      </c>
      <c r="O48" s="64">
        <f t="shared" si="10"/>
        <v>0</v>
      </c>
      <c r="P48" s="64">
        <f t="shared" si="11"/>
        <v>0</v>
      </c>
      <c r="Q48" s="64">
        <f t="shared" si="12"/>
        <v>0</v>
      </c>
      <c r="R48" s="64">
        <f>'Всего с 01.01.22'!H49</f>
        <v>0</v>
      </c>
      <c r="S48" s="64">
        <f t="shared" si="13"/>
        <v>0</v>
      </c>
      <c r="T48" s="64">
        <f t="shared" si="14"/>
        <v>0</v>
      </c>
      <c r="U48" s="64">
        <f t="shared" si="15"/>
        <v>0</v>
      </c>
      <c r="V48" s="64">
        <f t="shared" si="16"/>
        <v>0</v>
      </c>
      <c r="W48" s="64">
        <f>'Всего с 01.01.22'!K49</f>
        <v>0</v>
      </c>
      <c r="X48" s="64">
        <f t="shared" si="17"/>
        <v>0</v>
      </c>
      <c r="Y48" s="64">
        <f t="shared" si="18"/>
        <v>0</v>
      </c>
      <c r="Z48" s="64">
        <f t="shared" si="19"/>
        <v>0</v>
      </c>
      <c r="AA48" s="64">
        <f t="shared" si="20"/>
        <v>0</v>
      </c>
      <c r="AB48" s="64">
        <f>'Всего с 01.01.22'!L49</f>
        <v>0</v>
      </c>
      <c r="AC48" s="64">
        <f t="shared" si="21"/>
        <v>0</v>
      </c>
      <c r="AD48" s="64">
        <f t="shared" si="22"/>
        <v>0</v>
      </c>
      <c r="AE48" s="64">
        <f t="shared" si="23"/>
        <v>0</v>
      </c>
      <c r="AF48" s="64">
        <f t="shared" si="24"/>
        <v>0</v>
      </c>
      <c r="AG48" s="64">
        <f>'Всего с 01.01.22'!M49</f>
        <v>235</v>
      </c>
      <c r="AH48" s="64">
        <f t="shared" si="25"/>
        <v>58.75</v>
      </c>
      <c r="AI48" s="64">
        <f t="shared" si="26"/>
        <v>58.75</v>
      </c>
      <c r="AJ48" s="64">
        <f t="shared" si="27"/>
        <v>58.75</v>
      </c>
      <c r="AK48" s="64">
        <f t="shared" si="85"/>
        <v>58.75</v>
      </c>
      <c r="AL48" s="64">
        <f>'Всего с 01.01.22'!N49</f>
        <v>0</v>
      </c>
      <c r="AM48" s="64">
        <f t="shared" si="28"/>
        <v>0</v>
      </c>
      <c r="AN48" s="64">
        <f t="shared" si="29"/>
        <v>0</v>
      </c>
      <c r="AO48" s="64">
        <f t="shared" si="30"/>
        <v>0</v>
      </c>
      <c r="AP48" s="64">
        <f t="shared" si="31"/>
        <v>0</v>
      </c>
      <c r="AQ48" s="64">
        <f t="shared" si="32"/>
        <v>9512107</v>
      </c>
      <c r="AR48" s="64">
        <f t="shared" si="33"/>
        <v>2378026.75</v>
      </c>
      <c r="AS48" s="64">
        <f t="shared" si="34"/>
        <v>2378026.75</v>
      </c>
      <c r="AT48" s="64">
        <f t="shared" si="35"/>
        <v>2378026.75</v>
      </c>
      <c r="AU48" s="64">
        <f t="shared" si="36"/>
        <v>2378026.75</v>
      </c>
      <c r="AV48" s="64">
        <f t="shared" si="37"/>
        <v>0</v>
      </c>
      <c r="AW48" s="64">
        <f t="shared" si="38"/>
        <v>0</v>
      </c>
      <c r="AX48" s="64">
        <f t="shared" si="39"/>
        <v>0</v>
      </c>
      <c r="AY48" s="64">
        <f t="shared" si="40"/>
        <v>0</v>
      </c>
      <c r="AZ48" s="64">
        <f t="shared" si="41"/>
        <v>0</v>
      </c>
      <c r="BA48" s="64">
        <f>'Всего с 01.01.22'!Q49</f>
        <v>0</v>
      </c>
      <c r="BB48" s="64">
        <f t="shared" si="0"/>
        <v>0</v>
      </c>
      <c r="BC48" s="64">
        <f t="shared" si="42"/>
        <v>0</v>
      </c>
      <c r="BD48" s="64">
        <f t="shared" si="43"/>
        <v>0</v>
      </c>
      <c r="BE48" s="64">
        <f t="shared" si="44"/>
        <v>0</v>
      </c>
      <c r="BF48" s="64">
        <f>'Всего с 01.01.22'!R49</f>
        <v>0</v>
      </c>
      <c r="BG48" s="64">
        <f t="shared" si="45"/>
        <v>0</v>
      </c>
      <c r="BH48" s="64">
        <f t="shared" si="46"/>
        <v>0</v>
      </c>
      <c r="BI48" s="64">
        <f t="shared" si="47"/>
        <v>0</v>
      </c>
      <c r="BJ48" s="64">
        <f t="shared" si="48"/>
        <v>0</v>
      </c>
      <c r="BK48" s="64">
        <f>'Всего с 01.01.22'!S49</f>
        <v>0</v>
      </c>
      <c r="BL48" s="64">
        <f t="shared" si="49"/>
        <v>0</v>
      </c>
      <c r="BM48" s="64">
        <f t="shared" si="50"/>
        <v>0</v>
      </c>
      <c r="BN48" s="64">
        <f t="shared" si="51"/>
        <v>0</v>
      </c>
      <c r="BO48" s="64">
        <f t="shared" si="52"/>
        <v>0</v>
      </c>
      <c r="BP48" s="64">
        <f>'Всего с 01.01.22'!T49</f>
        <v>0</v>
      </c>
      <c r="BQ48" s="64">
        <f t="shared" si="53"/>
        <v>0</v>
      </c>
      <c r="BR48" s="64">
        <f t="shared" si="54"/>
        <v>0</v>
      </c>
      <c r="BS48" s="64">
        <f t="shared" si="55"/>
        <v>0</v>
      </c>
      <c r="BT48" s="64">
        <f t="shared" si="56"/>
        <v>0</v>
      </c>
      <c r="BU48" s="64">
        <f>'Всего с 01.01.22'!U49</f>
        <v>0</v>
      </c>
      <c r="BV48" s="64">
        <f t="shared" si="57"/>
        <v>0</v>
      </c>
      <c r="BW48" s="64">
        <f t="shared" si="58"/>
        <v>0</v>
      </c>
      <c r="BX48" s="64">
        <f t="shared" si="59"/>
        <v>0</v>
      </c>
      <c r="BY48" s="64">
        <f t="shared" si="60"/>
        <v>0</v>
      </c>
      <c r="BZ48" s="64">
        <f>'Всего с 01.01.22'!V49</f>
        <v>0</v>
      </c>
      <c r="CA48" s="64">
        <f t="shared" si="61"/>
        <v>0</v>
      </c>
      <c r="CB48" s="64">
        <f t="shared" si="62"/>
        <v>0</v>
      </c>
      <c r="CC48" s="64">
        <f t="shared" si="63"/>
        <v>0</v>
      </c>
      <c r="CD48" s="64">
        <f t="shared" si="64"/>
        <v>0</v>
      </c>
      <c r="CE48" s="64">
        <f>'Всего с 01.01.22'!W49</f>
        <v>0</v>
      </c>
      <c r="CF48" s="64">
        <f t="shared" si="65"/>
        <v>0</v>
      </c>
      <c r="CG48" s="64">
        <f t="shared" si="66"/>
        <v>0</v>
      </c>
      <c r="CH48" s="64">
        <f t="shared" si="67"/>
        <v>0</v>
      </c>
      <c r="CI48" s="64">
        <f t="shared" si="68"/>
        <v>0</v>
      </c>
      <c r="CJ48" s="64">
        <f>'Всего с 01.01.22'!X49</f>
        <v>0</v>
      </c>
      <c r="CK48" s="64">
        <f t="shared" si="69"/>
        <v>0</v>
      </c>
      <c r="CL48" s="64">
        <f t="shared" si="70"/>
        <v>0</v>
      </c>
      <c r="CM48" s="64">
        <f t="shared" si="71"/>
        <v>0</v>
      </c>
      <c r="CN48" s="64">
        <f t="shared" si="72"/>
        <v>0</v>
      </c>
      <c r="CO48" s="64">
        <f>'Всего с 01.01.22'!Y49</f>
        <v>0</v>
      </c>
      <c r="CP48" s="64">
        <f t="shared" si="73"/>
        <v>0</v>
      </c>
      <c r="CQ48" s="64">
        <f t="shared" si="74"/>
        <v>0</v>
      </c>
      <c r="CR48" s="64">
        <f t="shared" si="75"/>
        <v>0</v>
      </c>
      <c r="CS48" s="64">
        <f t="shared" si="76"/>
        <v>0</v>
      </c>
      <c r="CT48" s="64">
        <f>'Всего с 01.01.22'!Z49</f>
        <v>9512107</v>
      </c>
      <c r="CU48" s="64">
        <f t="shared" si="77"/>
        <v>2378026.75</v>
      </c>
      <c r="CV48" s="64">
        <f t="shared" si="78"/>
        <v>2378026.75</v>
      </c>
      <c r="CW48" s="64">
        <f t="shared" si="79"/>
        <v>2378026.75</v>
      </c>
      <c r="CX48" s="64">
        <f t="shared" si="80"/>
        <v>2378026.75</v>
      </c>
      <c r="CY48" s="64">
        <f>'Всего с 01.01.22'!AA49</f>
        <v>0</v>
      </c>
      <c r="CZ48" s="64">
        <f t="shared" si="81"/>
        <v>0</v>
      </c>
      <c r="DA48" s="64">
        <f t="shared" si="82"/>
        <v>0</v>
      </c>
      <c r="DB48" s="64">
        <f t="shared" si="83"/>
        <v>0</v>
      </c>
      <c r="DC48" s="64">
        <f t="shared" si="84"/>
        <v>0</v>
      </c>
    </row>
    <row r="49" spans="1:107" ht="15">
      <c r="A49" s="16">
        <v>41</v>
      </c>
      <c r="B49" s="11" t="s">
        <v>53</v>
      </c>
      <c r="C49" s="64">
        <f>'Всего с 01.01.22'!D50</f>
        <v>0</v>
      </c>
      <c r="D49" s="64">
        <f t="shared" si="1"/>
        <v>0</v>
      </c>
      <c r="E49" s="64">
        <f t="shared" si="2"/>
        <v>0</v>
      </c>
      <c r="F49" s="64">
        <f t="shared" si="3"/>
        <v>0</v>
      </c>
      <c r="G49" s="64">
        <f t="shared" si="4"/>
        <v>0</v>
      </c>
      <c r="H49" s="64">
        <f>'Всего с 01.01.22'!F50</f>
        <v>0</v>
      </c>
      <c r="I49" s="64">
        <f t="shared" si="5"/>
        <v>0</v>
      </c>
      <c r="J49" s="64">
        <f t="shared" si="6"/>
        <v>0</v>
      </c>
      <c r="K49" s="64">
        <f t="shared" si="7"/>
        <v>0</v>
      </c>
      <c r="L49" s="64">
        <f t="shared" si="8"/>
        <v>0</v>
      </c>
      <c r="M49" s="64">
        <f>'Всего с 01.01.22'!G50</f>
        <v>5659</v>
      </c>
      <c r="N49" s="64">
        <f t="shared" si="9"/>
        <v>1414.75</v>
      </c>
      <c r="O49" s="64">
        <f t="shared" si="10"/>
        <v>1414.75</v>
      </c>
      <c r="P49" s="64">
        <f t="shared" si="11"/>
        <v>1414.75</v>
      </c>
      <c r="Q49" s="64">
        <f t="shared" si="12"/>
        <v>1414.75</v>
      </c>
      <c r="R49" s="64">
        <f>'Всего с 01.01.22'!H50</f>
        <v>0</v>
      </c>
      <c r="S49" s="64">
        <f t="shared" si="13"/>
        <v>0</v>
      </c>
      <c r="T49" s="64">
        <f t="shared" si="14"/>
        <v>0</v>
      </c>
      <c r="U49" s="64">
        <f t="shared" si="15"/>
        <v>0</v>
      </c>
      <c r="V49" s="64">
        <f t="shared" si="16"/>
        <v>0</v>
      </c>
      <c r="W49" s="64">
        <f>'Всего с 01.01.22'!K50</f>
        <v>0</v>
      </c>
      <c r="X49" s="64">
        <f t="shared" si="17"/>
        <v>0</v>
      </c>
      <c r="Y49" s="64">
        <f t="shared" si="18"/>
        <v>0</v>
      </c>
      <c r="Z49" s="64">
        <f t="shared" si="19"/>
        <v>0</v>
      </c>
      <c r="AA49" s="64">
        <f t="shared" si="20"/>
        <v>0</v>
      </c>
      <c r="AB49" s="64">
        <f>'Всего с 01.01.22'!L50</f>
        <v>0</v>
      </c>
      <c r="AC49" s="64">
        <f t="shared" si="21"/>
        <v>0</v>
      </c>
      <c r="AD49" s="64">
        <f t="shared" si="22"/>
        <v>0</v>
      </c>
      <c r="AE49" s="64">
        <f t="shared" si="23"/>
        <v>0</v>
      </c>
      <c r="AF49" s="64">
        <f t="shared" si="24"/>
        <v>0</v>
      </c>
      <c r="AG49" s="64">
        <f>'Всего с 01.01.22'!M50</f>
        <v>0</v>
      </c>
      <c r="AH49" s="64">
        <f t="shared" si="25"/>
        <v>0</v>
      </c>
      <c r="AI49" s="64">
        <f t="shared" si="26"/>
        <v>0</v>
      </c>
      <c r="AJ49" s="64">
        <f t="shared" si="27"/>
        <v>0</v>
      </c>
      <c r="AK49" s="64">
        <f t="shared" si="85"/>
        <v>0</v>
      </c>
      <c r="AL49" s="64">
        <f>'Всего с 01.01.22'!N50</f>
        <v>0</v>
      </c>
      <c r="AM49" s="64">
        <f t="shared" si="28"/>
        <v>0</v>
      </c>
      <c r="AN49" s="64">
        <f t="shared" si="29"/>
        <v>0</v>
      </c>
      <c r="AO49" s="64">
        <f t="shared" si="30"/>
        <v>0</v>
      </c>
      <c r="AP49" s="64">
        <f t="shared" si="31"/>
        <v>0</v>
      </c>
      <c r="AQ49" s="64">
        <f t="shared" si="32"/>
        <v>470618110</v>
      </c>
      <c r="AR49" s="64">
        <f t="shared" si="33"/>
        <v>117654527.5</v>
      </c>
      <c r="AS49" s="64">
        <f t="shared" si="34"/>
        <v>117654527.5</v>
      </c>
      <c r="AT49" s="64">
        <f t="shared" si="35"/>
        <v>117654527.5</v>
      </c>
      <c r="AU49" s="64">
        <f t="shared" si="36"/>
        <v>117654527.5</v>
      </c>
      <c r="AV49" s="64">
        <f t="shared" si="37"/>
        <v>470618110</v>
      </c>
      <c r="AW49" s="64">
        <f t="shared" si="38"/>
        <v>117654527.5</v>
      </c>
      <c r="AX49" s="64">
        <f t="shared" si="39"/>
        <v>117654527.5</v>
      </c>
      <c r="AY49" s="64">
        <f t="shared" si="40"/>
        <v>117654527.5</v>
      </c>
      <c r="AZ49" s="64">
        <f t="shared" si="41"/>
        <v>117654527.5</v>
      </c>
      <c r="BA49" s="64">
        <f>'Всего с 01.01.22'!Q50</f>
        <v>0</v>
      </c>
      <c r="BB49" s="64">
        <f t="shared" si="0"/>
        <v>0</v>
      </c>
      <c r="BC49" s="64">
        <f t="shared" si="42"/>
        <v>0</v>
      </c>
      <c r="BD49" s="64">
        <f t="shared" si="43"/>
        <v>0</v>
      </c>
      <c r="BE49" s="64">
        <f t="shared" si="44"/>
        <v>0</v>
      </c>
      <c r="BF49" s="64">
        <f>'Всего с 01.01.22'!R50</f>
        <v>0</v>
      </c>
      <c r="BG49" s="64">
        <f t="shared" si="45"/>
        <v>0</v>
      </c>
      <c r="BH49" s="64">
        <f t="shared" si="46"/>
        <v>0</v>
      </c>
      <c r="BI49" s="64">
        <f t="shared" si="47"/>
        <v>0</v>
      </c>
      <c r="BJ49" s="64">
        <f t="shared" si="48"/>
        <v>0</v>
      </c>
      <c r="BK49" s="64">
        <f>'Всего с 01.01.22'!S50</f>
        <v>470618110</v>
      </c>
      <c r="BL49" s="64">
        <f t="shared" si="49"/>
        <v>117654527.5</v>
      </c>
      <c r="BM49" s="64">
        <f t="shared" si="50"/>
        <v>117654527.5</v>
      </c>
      <c r="BN49" s="64">
        <f t="shared" si="51"/>
        <v>117654527.5</v>
      </c>
      <c r="BO49" s="64">
        <f t="shared" si="52"/>
        <v>117654527.5</v>
      </c>
      <c r="BP49" s="64">
        <f>'Всего с 01.01.22'!T50</f>
        <v>0</v>
      </c>
      <c r="BQ49" s="64">
        <f t="shared" si="53"/>
        <v>0</v>
      </c>
      <c r="BR49" s="64">
        <f t="shared" si="54"/>
        <v>0</v>
      </c>
      <c r="BS49" s="64">
        <f t="shared" si="55"/>
        <v>0</v>
      </c>
      <c r="BT49" s="64">
        <f t="shared" si="56"/>
        <v>0</v>
      </c>
      <c r="BU49" s="64">
        <f>'Всего с 01.01.22'!U50</f>
        <v>0</v>
      </c>
      <c r="BV49" s="64">
        <f t="shared" si="57"/>
        <v>0</v>
      </c>
      <c r="BW49" s="64">
        <f t="shared" si="58"/>
        <v>0</v>
      </c>
      <c r="BX49" s="64">
        <f t="shared" si="59"/>
        <v>0</v>
      </c>
      <c r="BY49" s="64">
        <f t="shared" si="60"/>
        <v>0</v>
      </c>
      <c r="BZ49" s="64">
        <f>'Всего с 01.01.22'!V50</f>
        <v>0</v>
      </c>
      <c r="CA49" s="64">
        <f t="shared" si="61"/>
        <v>0</v>
      </c>
      <c r="CB49" s="64">
        <f t="shared" si="62"/>
        <v>0</v>
      </c>
      <c r="CC49" s="64">
        <f t="shared" si="63"/>
        <v>0</v>
      </c>
      <c r="CD49" s="64">
        <f t="shared" si="64"/>
        <v>0</v>
      </c>
      <c r="CE49" s="64">
        <f>'Всего с 01.01.22'!W50</f>
        <v>0</v>
      </c>
      <c r="CF49" s="64">
        <f t="shared" si="65"/>
        <v>0</v>
      </c>
      <c r="CG49" s="64">
        <f t="shared" si="66"/>
        <v>0</v>
      </c>
      <c r="CH49" s="64">
        <f t="shared" si="67"/>
        <v>0</v>
      </c>
      <c r="CI49" s="64">
        <f t="shared" si="68"/>
        <v>0</v>
      </c>
      <c r="CJ49" s="64">
        <f>'Всего с 01.01.22'!X50</f>
        <v>0</v>
      </c>
      <c r="CK49" s="64">
        <f t="shared" si="69"/>
        <v>0</v>
      </c>
      <c r="CL49" s="64">
        <f t="shared" si="70"/>
        <v>0</v>
      </c>
      <c r="CM49" s="64">
        <f t="shared" si="71"/>
        <v>0</v>
      </c>
      <c r="CN49" s="64">
        <f t="shared" si="72"/>
        <v>0</v>
      </c>
      <c r="CO49" s="64">
        <f>'Всего с 01.01.22'!Y50</f>
        <v>0</v>
      </c>
      <c r="CP49" s="64">
        <f t="shared" si="73"/>
        <v>0</v>
      </c>
      <c r="CQ49" s="64">
        <f t="shared" si="74"/>
        <v>0</v>
      </c>
      <c r="CR49" s="64">
        <f t="shared" si="75"/>
        <v>0</v>
      </c>
      <c r="CS49" s="64">
        <f t="shared" si="76"/>
        <v>0</v>
      </c>
      <c r="CT49" s="64">
        <f>'Всего с 01.01.22'!Z50</f>
        <v>0</v>
      </c>
      <c r="CU49" s="64">
        <f t="shared" si="77"/>
        <v>0</v>
      </c>
      <c r="CV49" s="64">
        <f t="shared" si="78"/>
        <v>0</v>
      </c>
      <c r="CW49" s="64">
        <f t="shared" si="79"/>
        <v>0</v>
      </c>
      <c r="CX49" s="64">
        <f t="shared" si="80"/>
        <v>0</v>
      </c>
      <c r="CY49" s="64">
        <f>'Всего с 01.01.22'!AA50</f>
        <v>0</v>
      </c>
      <c r="CZ49" s="64">
        <f t="shared" si="81"/>
        <v>0</v>
      </c>
      <c r="DA49" s="64">
        <f t="shared" si="82"/>
        <v>0</v>
      </c>
      <c r="DB49" s="64">
        <f t="shared" si="83"/>
        <v>0</v>
      </c>
      <c r="DC49" s="64">
        <f t="shared" si="84"/>
        <v>0</v>
      </c>
    </row>
    <row r="50" spans="1:107" ht="15">
      <c r="A50" s="17">
        <v>42</v>
      </c>
      <c r="B50" s="12" t="s">
        <v>104</v>
      </c>
      <c r="C50" s="64">
        <f>'Всего с 01.01.22'!D51</f>
        <v>0</v>
      </c>
      <c r="D50" s="64">
        <f t="shared" si="1"/>
        <v>0</v>
      </c>
      <c r="E50" s="64">
        <f t="shared" si="2"/>
        <v>0</v>
      </c>
      <c r="F50" s="64">
        <f t="shared" si="3"/>
        <v>0</v>
      </c>
      <c r="G50" s="64">
        <f t="shared" si="4"/>
        <v>0</v>
      </c>
      <c r="H50" s="64">
        <f>'Всего с 01.01.22'!F51</f>
        <v>0</v>
      </c>
      <c r="I50" s="64">
        <f t="shared" si="5"/>
        <v>0</v>
      </c>
      <c r="J50" s="64">
        <f t="shared" si="6"/>
        <v>0</v>
      </c>
      <c r="K50" s="64">
        <f t="shared" si="7"/>
        <v>0</v>
      </c>
      <c r="L50" s="64">
        <f t="shared" si="8"/>
        <v>0</v>
      </c>
      <c r="M50" s="64">
        <f>'Всего с 01.01.22'!G51</f>
        <v>0</v>
      </c>
      <c r="N50" s="64">
        <f t="shared" si="9"/>
        <v>0</v>
      </c>
      <c r="O50" s="64">
        <f t="shared" si="10"/>
        <v>0</v>
      </c>
      <c r="P50" s="64">
        <f t="shared" si="11"/>
        <v>0</v>
      </c>
      <c r="Q50" s="64">
        <f t="shared" si="12"/>
        <v>0</v>
      </c>
      <c r="R50" s="64">
        <f>'Всего с 01.01.22'!H51</f>
        <v>0</v>
      </c>
      <c r="S50" s="64">
        <f t="shared" si="13"/>
        <v>0</v>
      </c>
      <c r="T50" s="64">
        <f t="shared" si="14"/>
        <v>0</v>
      </c>
      <c r="U50" s="64">
        <f t="shared" si="15"/>
        <v>0</v>
      </c>
      <c r="V50" s="64">
        <f t="shared" si="16"/>
        <v>0</v>
      </c>
      <c r="W50" s="64">
        <f>'Всего с 01.01.22'!K51</f>
        <v>0</v>
      </c>
      <c r="X50" s="64">
        <f t="shared" si="17"/>
        <v>0</v>
      </c>
      <c r="Y50" s="64">
        <f t="shared" si="18"/>
        <v>0</v>
      </c>
      <c r="Z50" s="64">
        <f t="shared" si="19"/>
        <v>0</v>
      </c>
      <c r="AA50" s="64">
        <f t="shared" si="20"/>
        <v>0</v>
      </c>
      <c r="AB50" s="64">
        <f>'Всего с 01.01.22'!L51</f>
        <v>0</v>
      </c>
      <c r="AC50" s="64">
        <f t="shared" si="21"/>
        <v>0</v>
      </c>
      <c r="AD50" s="64">
        <f t="shared" si="22"/>
        <v>0</v>
      </c>
      <c r="AE50" s="64">
        <f t="shared" si="23"/>
        <v>0</v>
      </c>
      <c r="AF50" s="64">
        <f t="shared" si="24"/>
        <v>0</v>
      </c>
      <c r="AG50" s="64">
        <f>'Всего с 01.01.22'!M51</f>
        <v>0</v>
      </c>
      <c r="AH50" s="64">
        <f t="shared" si="25"/>
        <v>0</v>
      </c>
      <c r="AI50" s="64">
        <f t="shared" si="26"/>
        <v>0</v>
      </c>
      <c r="AJ50" s="64">
        <f t="shared" si="27"/>
        <v>0</v>
      </c>
      <c r="AK50" s="64">
        <f t="shared" si="85"/>
        <v>0</v>
      </c>
      <c r="AL50" s="64">
        <f>'Всего с 01.01.22'!N51</f>
        <v>3999</v>
      </c>
      <c r="AM50" s="64">
        <f t="shared" si="28"/>
        <v>999.75</v>
      </c>
      <c r="AN50" s="64">
        <f t="shared" si="29"/>
        <v>999.75</v>
      </c>
      <c r="AO50" s="64">
        <f t="shared" si="30"/>
        <v>999.75</v>
      </c>
      <c r="AP50" s="64">
        <f t="shared" si="31"/>
        <v>999.75</v>
      </c>
      <c r="AQ50" s="64">
        <f t="shared" si="32"/>
        <v>11395563</v>
      </c>
      <c r="AR50" s="64">
        <f t="shared" si="33"/>
        <v>2848890.75</v>
      </c>
      <c r="AS50" s="64">
        <f t="shared" si="34"/>
        <v>2848890.75</v>
      </c>
      <c r="AT50" s="64">
        <f t="shared" si="35"/>
        <v>2848890.75</v>
      </c>
      <c r="AU50" s="64">
        <f t="shared" si="36"/>
        <v>2848890.75</v>
      </c>
      <c r="AV50" s="64">
        <f t="shared" si="37"/>
        <v>0</v>
      </c>
      <c r="AW50" s="64">
        <f t="shared" si="38"/>
        <v>0</v>
      </c>
      <c r="AX50" s="64">
        <f t="shared" si="39"/>
        <v>0</v>
      </c>
      <c r="AY50" s="64">
        <f t="shared" si="40"/>
        <v>0</v>
      </c>
      <c r="AZ50" s="64">
        <f t="shared" si="41"/>
        <v>0</v>
      </c>
      <c r="BA50" s="64">
        <f>'Всего с 01.01.22'!Q51</f>
        <v>0</v>
      </c>
      <c r="BB50" s="64">
        <f t="shared" si="0"/>
        <v>0</v>
      </c>
      <c r="BC50" s="64">
        <f t="shared" si="42"/>
        <v>0</v>
      </c>
      <c r="BD50" s="64">
        <f t="shared" si="43"/>
        <v>0</v>
      </c>
      <c r="BE50" s="64">
        <f t="shared" si="44"/>
        <v>0</v>
      </c>
      <c r="BF50" s="64">
        <f>'Всего с 01.01.22'!R51</f>
        <v>0</v>
      </c>
      <c r="BG50" s="64">
        <f t="shared" si="45"/>
        <v>0</v>
      </c>
      <c r="BH50" s="64">
        <f t="shared" si="46"/>
        <v>0</v>
      </c>
      <c r="BI50" s="64">
        <f t="shared" si="47"/>
        <v>0</v>
      </c>
      <c r="BJ50" s="64">
        <f t="shared" si="48"/>
        <v>0</v>
      </c>
      <c r="BK50" s="64">
        <f>'Всего с 01.01.22'!S51</f>
        <v>0</v>
      </c>
      <c r="BL50" s="64">
        <f t="shared" si="49"/>
        <v>0</v>
      </c>
      <c r="BM50" s="64">
        <f t="shared" si="50"/>
        <v>0</v>
      </c>
      <c r="BN50" s="64">
        <f t="shared" si="51"/>
        <v>0</v>
      </c>
      <c r="BO50" s="64">
        <f t="shared" si="52"/>
        <v>0</v>
      </c>
      <c r="BP50" s="64">
        <f>'Всего с 01.01.22'!T51</f>
        <v>0</v>
      </c>
      <c r="BQ50" s="64">
        <f t="shared" si="53"/>
        <v>0</v>
      </c>
      <c r="BR50" s="64">
        <f t="shared" si="54"/>
        <v>0</v>
      </c>
      <c r="BS50" s="64">
        <f t="shared" si="55"/>
        <v>0</v>
      </c>
      <c r="BT50" s="64">
        <f t="shared" si="56"/>
        <v>0</v>
      </c>
      <c r="BU50" s="64">
        <f>'Всего с 01.01.22'!U51</f>
        <v>0</v>
      </c>
      <c r="BV50" s="64">
        <f t="shared" si="57"/>
        <v>0</v>
      </c>
      <c r="BW50" s="64">
        <f t="shared" si="58"/>
        <v>0</v>
      </c>
      <c r="BX50" s="64">
        <f t="shared" si="59"/>
        <v>0</v>
      </c>
      <c r="BY50" s="64">
        <f t="shared" si="60"/>
        <v>0</v>
      </c>
      <c r="BZ50" s="64">
        <f>'Всего с 01.01.22'!V51</f>
        <v>0</v>
      </c>
      <c r="CA50" s="64">
        <f t="shared" si="61"/>
        <v>0</v>
      </c>
      <c r="CB50" s="64">
        <f t="shared" si="62"/>
        <v>0</v>
      </c>
      <c r="CC50" s="64">
        <f t="shared" si="63"/>
        <v>0</v>
      </c>
      <c r="CD50" s="64">
        <f t="shared" si="64"/>
        <v>0</v>
      </c>
      <c r="CE50" s="64">
        <f>'Всего с 01.01.22'!W51</f>
        <v>0</v>
      </c>
      <c r="CF50" s="64">
        <f t="shared" si="65"/>
        <v>0</v>
      </c>
      <c r="CG50" s="64">
        <f t="shared" si="66"/>
        <v>0</v>
      </c>
      <c r="CH50" s="64">
        <f t="shared" si="67"/>
        <v>0</v>
      </c>
      <c r="CI50" s="64">
        <f t="shared" si="68"/>
        <v>0</v>
      </c>
      <c r="CJ50" s="64">
        <f>'Всего с 01.01.22'!X51</f>
        <v>0</v>
      </c>
      <c r="CK50" s="64">
        <f t="shared" si="69"/>
        <v>0</v>
      </c>
      <c r="CL50" s="64">
        <f t="shared" si="70"/>
        <v>0</v>
      </c>
      <c r="CM50" s="64">
        <f t="shared" si="71"/>
        <v>0</v>
      </c>
      <c r="CN50" s="64">
        <f t="shared" si="72"/>
        <v>0</v>
      </c>
      <c r="CO50" s="64">
        <f>'Всего с 01.01.22'!Y51</f>
        <v>0</v>
      </c>
      <c r="CP50" s="64">
        <f t="shared" si="73"/>
        <v>0</v>
      </c>
      <c r="CQ50" s="64">
        <f t="shared" si="74"/>
        <v>0</v>
      </c>
      <c r="CR50" s="64">
        <f t="shared" si="75"/>
        <v>0</v>
      </c>
      <c r="CS50" s="64">
        <f t="shared" si="76"/>
        <v>0</v>
      </c>
      <c r="CT50" s="64">
        <f>'Всего с 01.01.22'!Z51</f>
        <v>0</v>
      </c>
      <c r="CU50" s="64">
        <f t="shared" si="77"/>
        <v>0</v>
      </c>
      <c r="CV50" s="64">
        <f t="shared" si="78"/>
        <v>0</v>
      </c>
      <c r="CW50" s="64">
        <f t="shared" si="79"/>
        <v>0</v>
      </c>
      <c r="CX50" s="64">
        <f t="shared" si="80"/>
        <v>0</v>
      </c>
      <c r="CY50" s="64">
        <f>'Всего с 01.01.22'!AA51</f>
        <v>11395563</v>
      </c>
      <c r="CZ50" s="64">
        <f t="shared" si="81"/>
        <v>2848890.75</v>
      </c>
      <c r="DA50" s="64">
        <f t="shared" si="82"/>
        <v>2848890.75</v>
      </c>
      <c r="DB50" s="64">
        <f t="shared" si="83"/>
        <v>2848890.75</v>
      </c>
      <c r="DC50" s="64">
        <f t="shared" si="84"/>
        <v>2848890.75</v>
      </c>
    </row>
    <row r="51" spans="1:107" ht="15">
      <c r="A51" s="16">
        <v>43</v>
      </c>
      <c r="B51" s="11" t="s">
        <v>23</v>
      </c>
      <c r="C51" s="64">
        <f>'Всего с 01.01.22'!D52</f>
        <v>0</v>
      </c>
      <c r="D51" s="64">
        <f t="shared" si="1"/>
        <v>0</v>
      </c>
      <c r="E51" s="64">
        <f t="shared" si="2"/>
        <v>0</v>
      </c>
      <c r="F51" s="64">
        <f t="shared" si="3"/>
        <v>0</v>
      </c>
      <c r="G51" s="64">
        <f t="shared" si="4"/>
        <v>0</v>
      </c>
      <c r="H51" s="64">
        <f>'Всего с 01.01.22'!F52</f>
        <v>0</v>
      </c>
      <c r="I51" s="64">
        <f t="shared" si="5"/>
        <v>0</v>
      </c>
      <c r="J51" s="64">
        <f t="shared" si="6"/>
        <v>0</v>
      </c>
      <c r="K51" s="64">
        <f t="shared" si="7"/>
        <v>0</v>
      </c>
      <c r="L51" s="64">
        <f t="shared" si="8"/>
        <v>0</v>
      </c>
      <c r="M51" s="64">
        <f>'Всего с 01.01.22'!G52</f>
        <v>728</v>
      </c>
      <c r="N51" s="64">
        <f t="shared" si="9"/>
        <v>182</v>
      </c>
      <c r="O51" s="64">
        <f t="shared" si="10"/>
        <v>182</v>
      </c>
      <c r="P51" s="64">
        <f t="shared" si="11"/>
        <v>182</v>
      </c>
      <c r="Q51" s="64">
        <f t="shared" si="12"/>
        <v>182</v>
      </c>
      <c r="R51" s="64">
        <f>'Всего с 01.01.22'!H52</f>
        <v>0</v>
      </c>
      <c r="S51" s="64">
        <f t="shared" si="13"/>
        <v>0</v>
      </c>
      <c r="T51" s="64">
        <f t="shared" si="14"/>
        <v>0</v>
      </c>
      <c r="U51" s="64">
        <f t="shared" si="15"/>
        <v>0</v>
      </c>
      <c r="V51" s="64">
        <f t="shared" si="16"/>
        <v>0</v>
      </c>
      <c r="W51" s="64">
        <f>'Всего с 01.01.22'!K52</f>
        <v>0</v>
      </c>
      <c r="X51" s="64">
        <f t="shared" si="17"/>
        <v>0</v>
      </c>
      <c r="Y51" s="64">
        <f t="shared" si="18"/>
        <v>0</v>
      </c>
      <c r="Z51" s="64">
        <f t="shared" si="19"/>
        <v>0</v>
      </c>
      <c r="AA51" s="64">
        <f t="shared" si="20"/>
        <v>0</v>
      </c>
      <c r="AB51" s="64">
        <f>'Всего с 01.01.22'!L52</f>
        <v>0</v>
      </c>
      <c r="AC51" s="64">
        <f t="shared" si="21"/>
        <v>0</v>
      </c>
      <c r="AD51" s="64">
        <f t="shared" si="22"/>
        <v>0</v>
      </c>
      <c r="AE51" s="64">
        <f t="shared" si="23"/>
        <v>0</v>
      </c>
      <c r="AF51" s="64">
        <f t="shared" si="24"/>
        <v>0</v>
      </c>
      <c r="AG51" s="64">
        <f>'Всего с 01.01.22'!M52</f>
        <v>0</v>
      </c>
      <c r="AH51" s="64">
        <f t="shared" si="25"/>
        <v>0</v>
      </c>
      <c r="AI51" s="64">
        <f t="shared" si="26"/>
        <v>0</v>
      </c>
      <c r="AJ51" s="64">
        <f t="shared" si="27"/>
        <v>0</v>
      </c>
      <c r="AK51" s="64">
        <f t="shared" si="85"/>
        <v>0</v>
      </c>
      <c r="AL51" s="64">
        <f>'Всего с 01.01.22'!N52</f>
        <v>0</v>
      </c>
      <c r="AM51" s="64">
        <f t="shared" si="28"/>
        <v>0</v>
      </c>
      <c r="AN51" s="64">
        <f t="shared" si="29"/>
        <v>0</v>
      </c>
      <c r="AO51" s="64">
        <f t="shared" si="30"/>
        <v>0</v>
      </c>
      <c r="AP51" s="64">
        <f t="shared" si="31"/>
        <v>0</v>
      </c>
      <c r="AQ51" s="64">
        <f t="shared" si="32"/>
        <v>524576</v>
      </c>
      <c r="AR51" s="64">
        <f t="shared" si="33"/>
        <v>131144</v>
      </c>
      <c r="AS51" s="64">
        <f t="shared" si="34"/>
        <v>131144</v>
      </c>
      <c r="AT51" s="64">
        <f t="shared" si="35"/>
        <v>131144</v>
      </c>
      <c r="AU51" s="64">
        <f t="shared" si="36"/>
        <v>131144</v>
      </c>
      <c r="AV51" s="64">
        <f t="shared" si="37"/>
        <v>524576</v>
      </c>
      <c r="AW51" s="64">
        <f t="shared" si="38"/>
        <v>131144</v>
      </c>
      <c r="AX51" s="64">
        <f t="shared" si="39"/>
        <v>131144</v>
      </c>
      <c r="AY51" s="64">
        <f t="shared" si="40"/>
        <v>131144</v>
      </c>
      <c r="AZ51" s="64">
        <f t="shared" si="41"/>
        <v>131144</v>
      </c>
      <c r="BA51" s="64">
        <f>'Всего с 01.01.22'!Q52</f>
        <v>0</v>
      </c>
      <c r="BB51" s="64">
        <f t="shared" si="0"/>
        <v>0</v>
      </c>
      <c r="BC51" s="64">
        <f t="shared" si="42"/>
        <v>0</v>
      </c>
      <c r="BD51" s="64">
        <f t="shared" si="43"/>
        <v>0</v>
      </c>
      <c r="BE51" s="64">
        <f t="shared" si="44"/>
        <v>0</v>
      </c>
      <c r="BF51" s="64">
        <f>'Всего с 01.01.22'!R52</f>
        <v>524576</v>
      </c>
      <c r="BG51" s="64">
        <f t="shared" si="45"/>
        <v>131144</v>
      </c>
      <c r="BH51" s="64">
        <f t="shared" si="46"/>
        <v>131144</v>
      </c>
      <c r="BI51" s="64">
        <f t="shared" si="47"/>
        <v>131144</v>
      </c>
      <c r="BJ51" s="64">
        <f t="shared" si="48"/>
        <v>131144</v>
      </c>
      <c r="BK51" s="64">
        <f>'Всего с 01.01.22'!S52</f>
        <v>0</v>
      </c>
      <c r="BL51" s="64">
        <f t="shared" si="49"/>
        <v>0</v>
      </c>
      <c r="BM51" s="64">
        <f t="shared" si="50"/>
        <v>0</v>
      </c>
      <c r="BN51" s="64">
        <f t="shared" si="51"/>
        <v>0</v>
      </c>
      <c r="BO51" s="64">
        <f t="shared" si="52"/>
        <v>0</v>
      </c>
      <c r="BP51" s="64">
        <f>'Всего с 01.01.22'!T52</f>
        <v>0</v>
      </c>
      <c r="BQ51" s="64">
        <f t="shared" si="53"/>
        <v>0</v>
      </c>
      <c r="BR51" s="64">
        <f t="shared" si="54"/>
        <v>0</v>
      </c>
      <c r="BS51" s="64">
        <f t="shared" si="55"/>
        <v>0</v>
      </c>
      <c r="BT51" s="64">
        <f t="shared" si="56"/>
        <v>0</v>
      </c>
      <c r="BU51" s="64">
        <f>'Всего с 01.01.22'!U52</f>
        <v>0</v>
      </c>
      <c r="BV51" s="64">
        <f t="shared" si="57"/>
        <v>0</v>
      </c>
      <c r="BW51" s="64">
        <f t="shared" si="58"/>
        <v>0</v>
      </c>
      <c r="BX51" s="64">
        <f t="shared" si="59"/>
        <v>0</v>
      </c>
      <c r="BY51" s="64">
        <f t="shared" si="60"/>
        <v>0</v>
      </c>
      <c r="BZ51" s="64">
        <f>'Всего с 01.01.22'!V52</f>
        <v>0</v>
      </c>
      <c r="CA51" s="64">
        <f t="shared" si="61"/>
        <v>0</v>
      </c>
      <c r="CB51" s="64">
        <f t="shared" si="62"/>
        <v>0</v>
      </c>
      <c r="CC51" s="64">
        <f t="shared" si="63"/>
        <v>0</v>
      </c>
      <c r="CD51" s="64">
        <f t="shared" si="64"/>
        <v>0</v>
      </c>
      <c r="CE51" s="64">
        <f>'Всего с 01.01.22'!W52</f>
        <v>0</v>
      </c>
      <c r="CF51" s="64">
        <f t="shared" si="65"/>
        <v>0</v>
      </c>
      <c r="CG51" s="64">
        <f t="shared" si="66"/>
        <v>0</v>
      </c>
      <c r="CH51" s="64">
        <f t="shared" si="67"/>
        <v>0</v>
      </c>
      <c r="CI51" s="64">
        <f t="shared" si="68"/>
        <v>0</v>
      </c>
      <c r="CJ51" s="64">
        <f>'Всего с 01.01.22'!X52</f>
        <v>0</v>
      </c>
      <c r="CK51" s="64">
        <f t="shared" si="69"/>
        <v>0</v>
      </c>
      <c r="CL51" s="64">
        <f t="shared" si="70"/>
        <v>0</v>
      </c>
      <c r="CM51" s="64">
        <f t="shared" si="71"/>
        <v>0</v>
      </c>
      <c r="CN51" s="64">
        <f t="shared" si="72"/>
        <v>0</v>
      </c>
      <c r="CO51" s="64">
        <f>'Всего с 01.01.22'!Y52</f>
        <v>0</v>
      </c>
      <c r="CP51" s="64">
        <f t="shared" si="73"/>
        <v>0</v>
      </c>
      <c r="CQ51" s="64">
        <f t="shared" si="74"/>
        <v>0</v>
      </c>
      <c r="CR51" s="64">
        <f t="shared" si="75"/>
        <v>0</v>
      </c>
      <c r="CS51" s="64">
        <f t="shared" si="76"/>
        <v>0</v>
      </c>
      <c r="CT51" s="64">
        <f>'Всего с 01.01.22'!Z52</f>
        <v>0</v>
      </c>
      <c r="CU51" s="64">
        <f t="shared" si="77"/>
        <v>0</v>
      </c>
      <c r="CV51" s="64">
        <f t="shared" si="78"/>
        <v>0</v>
      </c>
      <c r="CW51" s="64">
        <f t="shared" si="79"/>
        <v>0</v>
      </c>
      <c r="CX51" s="64">
        <f t="shared" si="80"/>
        <v>0</v>
      </c>
      <c r="CY51" s="64">
        <f>'Всего с 01.01.22'!AA52</f>
        <v>0</v>
      </c>
      <c r="CZ51" s="64">
        <f t="shared" si="81"/>
        <v>0</v>
      </c>
      <c r="DA51" s="64">
        <f t="shared" si="82"/>
        <v>0</v>
      </c>
      <c r="DB51" s="64">
        <f t="shared" si="83"/>
        <v>0</v>
      </c>
      <c r="DC51" s="64">
        <f t="shared" si="84"/>
        <v>0</v>
      </c>
    </row>
    <row r="52" spans="1:107" ht="15">
      <c r="A52" s="16">
        <v>44</v>
      </c>
      <c r="B52" s="11" t="s">
        <v>54</v>
      </c>
      <c r="C52" s="64">
        <f>'Всего с 01.01.22'!D53</f>
        <v>0</v>
      </c>
      <c r="D52" s="64">
        <f t="shared" si="1"/>
        <v>0</v>
      </c>
      <c r="E52" s="64">
        <f t="shared" si="2"/>
        <v>0</v>
      </c>
      <c r="F52" s="64">
        <f t="shared" si="3"/>
        <v>0</v>
      </c>
      <c r="G52" s="64">
        <f t="shared" si="4"/>
        <v>0</v>
      </c>
      <c r="H52" s="64">
        <f>'Всего с 01.01.22'!F53</f>
        <v>0</v>
      </c>
      <c r="I52" s="64">
        <f t="shared" si="5"/>
        <v>0</v>
      </c>
      <c r="J52" s="64">
        <f t="shared" si="6"/>
        <v>0</v>
      </c>
      <c r="K52" s="64">
        <f t="shared" si="7"/>
        <v>0</v>
      </c>
      <c r="L52" s="64">
        <f t="shared" si="8"/>
        <v>0</v>
      </c>
      <c r="M52" s="64">
        <f>'Всего с 01.01.22'!G53</f>
        <v>0</v>
      </c>
      <c r="N52" s="64">
        <f t="shared" si="9"/>
        <v>0</v>
      </c>
      <c r="O52" s="64">
        <f t="shared" si="10"/>
        <v>0</v>
      </c>
      <c r="P52" s="64">
        <f t="shared" si="11"/>
        <v>0</v>
      </c>
      <c r="Q52" s="64">
        <f t="shared" si="12"/>
        <v>0</v>
      </c>
      <c r="R52" s="64">
        <f>'Всего с 01.01.22'!H53</f>
        <v>0</v>
      </c>
      <c r="S52" s="64">
        <f t="shared" si="13"/>
        <v>0</v>
      </c>
      <c r="T52" s="64">
        <f t="shared" si="14"/>
        <v>0</v>
      </c>
      <c r="U52" s="64">
        <f t="shared" si="15"/>
        <v>0</v>
      </c>
      <c r="V52" s="64">
        <f t="shared" si="16"/>
        <v>0</v>
      </c>
      <c r="W52" s="64">
        <f>'Всего с 01.01.22'!K53</f>
        <v>0</v>
      </c>
      <c r="X52" s="64">
        <f t="shared" si="17"/>
        <v>0</v>
      </c>
      <c r="Y52" s="64">
        <f t="shared" si="18"/>
        <v>0</v>
      </c>
      <c r="Z52" s="64">
        <f t="shared" si="19"/>
        <v>0</v>
      </c>
      <c r="AA52" s="64">
        <f t="shared" si="20"/>
        <v>0</v>
      </c>
      <c r="AB52" s="64">
        <f>'Всего с 01.01.22'!L53</f>
        <v>0</v>
      </c>
      <c r="AC52" s="64">
        <f t="shared" si="21"/>
        <v>0</v>
      </c>
      <c r="AD52" s="64">
        <f t="shared" si="22"/>
        <v>0</v>
      </c>
      <c r="AE52" s="64">
        <f t="shared" si="23"/>
        <v>0</v>
      </c>
      <c r="AF52" s="64">
        <f t="shared" si="24"/>
        <v>0</v>
      </c>
      <c r="AG52" s="64">
        <f>'Всего с 01.01.22'!M53</f>
        <v>0</v>
      </c>
      <c r="AH52" s="64">
        <f t="shared" si="25"/>
        <v>0</v>
      </c>
      <c r="AI52" s="64">
        <f t="shared" si="26"/>
        <v>0</v>
      </c>
      <c r="AJ52" s="64">
        <f t="shared" si="27"/>
        <v>0</v>
      </c>
      <c r="AK52" s="64">
        <f t="shared" si="85"/>
        <v>0</v>
      </c>
      <c r="AL52" s="64">
        <f>'Всего с 01.01.22'!N53</f>
        <v>0</v>
      </c>
      <c r="AM52" s="64">
        <f t="shared" si="28"/>
        <v>0</v>
      </c>
      <c r="AN52" s="64">
        <f t="shared" si="29"/>
        <v>0</v>
      </c>
      <c r="AO52" s="64">
        <f t="shared" si="30"/>
        <v>0</v>
      </c>
      <c r="AP52" s="64">
        <f t="shared" si="31"/>
        <v>0</v>
      </c>
      <c r="AQ52" s="64">
        <f t="shared" si="32"/>
        <v>18931818</v>
      </c>
      <c r="AR52" s="64">
        <f t="shared" si="33"/>
        <v>4732954.5</v>
      </c>
      <c r="AS52" s="64">
        <f t="shared" si="34"/>
        <v>4732954.5</v>
      </c>
      <c r="AT52" s="64">
        <f t="shared" si="35"/>
        <v>4732954.5</v>
      </c>
      <c r="AU52" s="64">
        <f t="shared" si="36"/>
        <v>4732954.5</v>
      </c>
      <c r="AV52" s="64">
        <f t="shared" si="37"/>
        <v>18931818</v>
      </c>
      <c r="AW52" s="64">
        <f t="shared" si="38"/>
        <v>4732954.5</v>
      </c>
      <c r="AX52" s="64">
        <f t="shared" si="39"/>
        <v>4732954.5</v>
      </c>
      <c r="AY52" s="64">
        <f t="shared" si="40"/>
        <v>4732954.5</v>
      </c>
      <c r="AZ52" s="64">
        <f t="shared" si="41"/>
        <v>4732954.5</v>
      </c>
      <c r="BA52" s="64">
        <f>'Всего с 01.01.22'!Q53</f>
        <v>0</v>
      </c>
      <c r="BB52" s="64">
        <f t="shared" si="0"/>
        <v>0</v>
      </c>
      <c r="BC52" s="64">
        <f t="shared" si="42"/>
        <v>0</v>
      </c>
      <c r="BD52" s="64">
        <f t="shared" si="43"/>
        <v>0</v>
      </c>
      <c r="BE52" s="64">
        <f t="shared" si="44"/>
        <v>0</v>
      </c>
      <c r="BF52" s="64">
        <f>'Всего с 01.01.22'!R53</f>
        <v>0</v>
      </c>
      <c r="BG52" s="64">
        <f t="shared" si="45"/>
        <v>0</v>
      </c>
      <c r="BH52" s="64">
        <f t="shared" si="46"/>
        <v>0</v>
      </c>
      <c r="BI52" s="64">
        <f t="shared" si="47"/>
        <v>0</v>
      </c>
      <c r="BJ52" s="64">
        <f t="shared" si="48"/>
        <v>0</v>
      </c>
      <c r="BK52" s="64">
        <f>'Всего с 01.01.22'!S53</f>
        <v>18931818</v>
      </c>
      <c r="BL52" s="64">
        <f t="shared" si="49"/>
        <v>4732954.5</v>
      </c>
      <c r="BM52" s="64">
        <f t="shared" si="50"/>
        <v>4732954.5</v>
      </c>
      <c r="BN52" s="64">
        <f t="shared" si="51"/>
        <v>4732954.5</v>
      </c>
      <c r="BO52" s="64">
        <f t="shared" si="52"/>
        <v>4732954.5</v>
      </c>
      <c r="BP52" s="64">
        <f>'Всего с 01.01.22'!T53</f>
        <v>0</v>
      </c>
      <c r="BQ52" s="64">
        <f t="shared" si="53"/>
        <v>0</v>
      </c>
      <c r="BR52" s="64">
        <f t="shared" si="54"/>
        <v>0</v>
      </c>
      <c r="BS52" s="64">
        <f t="shared" si="55"/>
        <v>0</v>
      </c>
      <c r="BT52" s="64">
        <f t="shared" si="56"/>
        <v>0</v>
      </c>
      <c r="BU52" s="64">
        <f>'Всего с 01.01.22'!U53</f>
        <v>0</v>
      </c>
      <c r="BV52" s="64">
        <f t="shared" si="57"/>
        <v>0</v>
      </c>
      <c r="BW52" s="64">
        <f t="shared" si="58"/>
        <v>0</v>
      </c>
      <c r="BX52" s="64">
        <f t="shared" si="59"/>
        <v>0</v>
      </c>
      <c r="BY52" s="64">
        <f t="shared" si="60"/>
        <v>0</v>
      </c>
      <c r="BZ52" s="64">
        <f>'Всего с 01.01.22'!V53</f>
        <v>0</v>
      </c>
      <c r="CA52" s="64">
        <f t="shared" si="61"/>
        <v>0</v>
      </c>
      <c r="CB52" s="64">
        <f t="shared" si="62"/>
        <v>0</v>
      </c>
      <c r="CC52" s="64">
        <f t="shared" si="63"/>
        <v>0</v>
      </c>
      <c r="CD52" s="64">
        <f t="shared" si="64"/>
        <v>0</v>
      </c>
      <c r="CE52" s="64">
        <f>'Всего с 01.01.22'!W53</f>
        <v>0</v>
      </c>
      <c r="CF52" s="64">
        <f t="shared" si="65"/>
        <v>0</v>
      </c>
      <c r="CG52" s="64">
        <f t="shared" si="66"/>
        <v>0</v>
      </c>
      <c r="CH52" s="64">
        <f t="shared" si="67"/>
        <v>0</v>
      </c>
      <c r="CI52" s="64">
        <f t="shared" si="68"/>
        <v>0</v>
      </c>
      <c r="CJ52" s="64">
        <f>'Всего с 01.01.22'!X53</f>
        <v>0</v>
      </c>
      <c r="CK52" s="64">
        <f t="shared" si="69"/>
        <v>0</v>
      </c>
      <c r="CL52" s="64">
        <f t="shared" si="70"/>
        <v>0</v>
      </c>
      <c r="CM52" s="64">
        <f t="shared" si="71"/>
        <v>0</v>
      </c>
      <c r="CN52" s="64">
        <f t="shared" si="72"/>
        <v>0</v>
      </c>
      <c r="CO52" s="64">
        <f>'Всего с 01.01.22'!Y53</f>
        <v>0</v>
      </c>
      <c r="CP52" s="64">
        <f t="shared" si="73"/>
        <v>0</v>
      </c>
      <c r="CQ52" s="64">
        <f t="shared" si="74"/>
        <v>0</v>
      </c>
      <c r="CR52" s="64">
        <f t="shared" si="75"/>
        <v>0</v>
      </c>
      <c r="CS52" s="64">
        <f t="shared" si="76"/>
        <v>0</v>
      </c>
      <c r="CT52" s="64">
        <f>'Всего с 01.01.22'!Z53</f>
        <v>0</v>
      </c>
      <c r="CU52" s="64">
        <f t="shared" si="77"/>
        <v>0</v>
      </c>
      <c r="CV52" s="64">
        <f t="shared" si="78"/>
        <v>0</v>
      </c>
      <c r="CW52" s="64">
        <f t="shared" si="79"/>
        <v>0</v>
      </c>
      <c r="CX52" s="64">
        <f t="shared" si="80"/>
        <v>0</v>
      </c>
      <c r="CY52" s="64">
        <f>'Всего с 01.01.22'!AA53</f>
        <v>0</v>
      </c>
      <c r="CZ52" s="64">
        <f t="shared" si="81"/>
        <v>0</v>
      </c>
      <c r="DA52" s="64">
        <f t="shared" si="82"/>
        <v>0</v>
      </c>
      <c r="DB52" s="64">
        <f t="shared" si="83"/>
        <v>0</v>
      </c>
      <c r="DC52" s="64">
        <f t="shared" si="84"/>
        <v>0</v>
      </c>
    </row>
    <row r="53" spans="1:107" ht="15">
      <c r="A53" s="16">
        <v>45</v>
      </c>
      <c r="B53" s="11" t="s">
        <v>55</v>
      </c>
      <c r="C53" s="64">
        <f>'Всего с 01.01.22'!D54</f>
        <v>0</v>
      </c>
      <c r="D53" s="64">
        <f t="shared" si="1"/>
        <v>0</v>
      </c>
      <c r="E53" s="64">
        <f t="shared" si="2"/>
        <v>0</v>
      </c>
      <c r="F53" s="64">
        <f t="shared" si="3"/>
        <v>0</v>
      </c>
      <c r="G53" s="64">
        <f t="shared" si="4"/>
        <v>0</v>
      </c>
      <c r="H53" s="64">
        <f>'Всего с 01.01.22'!F54</f>
        <v>0</v>
      </c>
      <c r="I53" s="64">
        <f t="shared" si="5"/>
        <v>0</v>
      </c>
      <c r="J53" s="64">
        <f t="shared" si="6"/>
        <v>0</v>
      </c>
      <c r="K53" s="64">
        <f t="shared" si="7"/>
        <v>0</v>
      </c>
      <c r="L53" s="64">
        <f t="shared" si="8"/>
        <v>0</v>
      </c>
      <c r="M53" s="64">
        <f>'Всего с 01.01.22'!G54</f>
        <v>0</v>
      </c>
      <c r="N53" s="64">
        <f t="shared" si="9"/>
        <v>0</v>
      </c>
      <c r="O53" s="64">
        <f t="shared" si="10"/>
        <v>0</v>
      </c>
      <c r="P53" s="64">
        <f t="shared" si="11"/>
        <v>0</v>
      </c>
      <c r="Q53" s="64">
        <f t="shared" si="12"/>
        <v>0</v>
      </c>
      <c r="R53" s="64">
        <f>'Всего с 01.01.22'!H54</f>
        <v>0</v>
      </c>
      <c r="S53" s="64">
        <f t="shared" si="13"/>
        <v>0</v>
      </c>
      <c r="T53" s="64">
        <f t="shared" si="14"/>
        <v>0</v>
      </c>
      <c r="U53" s="64">
        <f t="shared" si="15"/>
        <v>0</v>
      </c>
      <c r="V53" s="64">
        <f t="shared" si="16"/>
        <v>0</v>
      </c>
      <c r="W53" s="64">
        <f>'Всего с 01.01.22'!K54</f>
        <v>0</v>
      </c>
      <c r="X53" s="64">
        <f t="shared" si="17"/>
        <v>0</v>
      </c>
      <c r="Y53" s="64">
        <f t="shared" si="18"/>
        <v>0</v>
      </c>
      <c r="Z53" s="64">
        <f t="shared" si="19"/>
        <v>0</v>
      </c>
      <c r="AA53" s="64">
        <f t="shared" si="20"/>
        <v>0</v>
      </c>
      <c r="AB53" s="64">
        <f>'Всего с 01.01.22'!L54</f>
        <v>0</v>
      </c>
      <c r="AC53" s="64">
        <f t="shared" si="21"/>
        <v>0</v>
      </c>
      <c r="AD53" s="64">
        <f t="shared" si="22"/>
        <v>0</v>
      </c>
      <c r="AE53" s="64">
        <f t="shared" si="23"/>
        <v>0</v>
      </c>
      <c r="AF53" s="64">
        <f t="shared" si="24"/>
        <v>0</v>
      </c>
      <c r="AG53" s="64">
        <f>'Всего с 01.01.22'!M54</f>
        <v>0</v>
      </c>
      <c r="AH53" s="64">
        <f t="shared" si="25"/>
        <v>0</v>
      </c>
      <c r="AI53" s="64">
        <f t="shared" si="26"/>
        <v>0</v>
      </c>
      <c r="AJ53" s="64">
        <f t="shared" si="27"/>
        <v>0</v>
      </c>
      <c r="AK53" s="64">
        <f t="shared" si="85"/>
        <v>0</v>
      </c>
      <c r="AL53" s="64">
        <f>'Всего с 01.01.22'!N54</f>
        <v>0</v>
      </c>
      <c r="AM53" s="64">
        <f t="shared" si="28"/>
        <v>0</v>
      </c>
      <c r="AN53" s="64">
        <f t="shared" si="29"/>
        <v>0</v>
      </c>
      <c r="AO53" s="64">
        <f t="shared" si="30"/>
        <v>0</v>
      </c>
      <c r="AP53" s="64">
        <f t="shared" si="31"/>
        <v>0</v>
      </c>
      <c r="AQ53" s="64">
        <f t="shared" si="32"/>
        <v>14334862</v>
      </c>
      <c r="AR53" s="64">
        <f t="shared" si="33"/>
        <v>3583715.5</v>
      </c>
      <c r="AS53" s="64">
        <f t="shared" si="34"/>
        <v>3583715.5</v>
      </c>
      <c r="AT53" s="64">
        <f t="shared" si="35"/>
        <v>3583715.5</v>
      </c>
      <c r="AU53" s="64">
        <f t="shared" si="36"/>
        <v>3583715.5</v>
      </c>
      <c r="AV53" s="64">
        <f t="shared" si="37"/>
        <v>14334862</v>
      </c>
      <c r="AW53" s="64">
        <f t="shared" si="38"/>
        <v>3583715.5</v>
      </c>
      <c r="AX53" s="64">
        <f t="shared" si="39"/>
        <v>3583715.5</v>
      </c>
      <c r="AY53" s="64">
        <f t="shared" si="40"/>
        <v>3583715.5</v>
      </c>
      <c r="AZ53" s="64">
        <f t="shared" si="41"/>
        <v>3583715.5</v>
      </c>
      <c r="BA53" s="64">
        <f>'Всего с 01.01.22'!Q54</f>
        <v>0</v>
      </c>
      <c r="BB53" s="64">
        <f t="shared" si="0"/>
        <v>0</v>
      </c>
      <c r="BC53" s="64">
        <f t="shared" si="42"/>
        <v>0</v>
      </c>
      <c r="BD53" s="64">
        <f t="shared" si="43"/>
        <v>0</v>
      </c>
      <c r="BE53" s="64">
        <f t="shared" si="44"/>
        <v>0</v>
      </c>
      <c r="BF53" s="64">
        <f>'Всего с 01.01.22'!R54</f>
        <v>0</v>
      </c>
      <c r="BG53" s="64">
        <f t="shared" si="45"/>
        <v>0</v>
      </c>
      <c r="BH53" s="64">
        <f t="shared" si="46"/>
        <v>0</v>
      </c>
      <c r="BI53" s="64">
        <f t="shared" si="47"/>
        <v>0</v>
      </c>
      <c r="BJ53" s="64">
        <f t="shared" si="48"/>
        <v>0</v>
      </c>
      <c r="BK53" s="64">
        <f>'Всего с 01.01.22'!S54</f>
        <v>14334862</v>
      </c>
      <c r="BL53" s="64">
        <f t="shared" si="49"/>
        <v>3583715.5</v>
      </c>
      <c r="BM53" s="64">
        <f t="shared" si="50"/>
        <v>3583715.5</v>
      </c>
      <c r="BN53" s="64">
        <f t="shared" si="51"/>
        <v>3583715.5</v>
      </c>
      <c r="BO53" s="64">
        <f t="shared" si="52"/>
        <v>3583715.5</v>
      </c>
      <c r="BP53" s="64">
        <f>'Всего с 01.01.22'!T54</f>
        <v>0</v>
      </c>
      <c r="BQ53" s="64">
        <f t="shared" si="53"/>
        <v>0</v>
      </c>
      <c r="BR53" s="64">
        <f t="shared" si="54"/>
        <v>0</v>
      </c>
      <c r="BS53" s="64">
        <f t="shared" si="55"/>
        <v>0</v>
      </c>
      <c r="BT53" s="64">
        <f t="shared" si="56"/>
        <v>0</v>
      </c>
      <c r="BU53" s="64">
        <f>'Всего с 01.01.22'!U54</f>
        <v>0</v>
      </c>
      <c r="BV53" s="64">
        <f t="shared" si="57"/>
        <v>0</v>
      </c>
      <c r="BW53" s="64">
        <f t="shared" si="58"/>
        <v>0</v>
      </c>
      <c r="BX53" s="64">
        <f t="shared" si="59"/>
        <v>0</v>
      </c>
      <c r="BY53" s="64">
        <f t="shared" si="60"/>
        <v>0</v>
      </c>
      <c r="BZ53" s="64">
        <f>'Всего с 01.01.22'!V54</f>
        <v>0</v>
      </c>
      <c r="CA53" s="64">
        <f t="shared" si="61"/>
        <v>0</v>
      </c>
      <c r="CB53" s="64">
        <f t="shared" si="62"/>
        <v>0</v>
      </c>
      <c r="CC53" s="64">
        <f t="shared" si="63"/>
        <v>0</v>
      </c>
      <c r="CD53" s="64">
        <f t="shared" si="64"/>
        <v>0</v>
      </c>
      <c r="CE53" s="64">
        <f>'Всего с 01.01.22'!W54</f>
        <v>0</v>
      </c>
      <c r="CF53" s="64">
        <f t="shared" si="65"/>
        <v>0</v>
      </c>
      <c r="CG53" s="64">
        <f t="shared" si="66"/>
        <v>0</v>
      </c>
      <c r="CH53" s="64">
        <f t="shared" si="67"/>
        <v>0</v>
      </c>
      <c r="CI53" s="64">
        <f t="shared" si="68"/>
        <v>0</v>
      </c>
      <c r="CJ53" s="64">
        <f>'Всего с 01.01.22'!X54</f>
        <v>0</v>
      </c>
      <c r="CK53" s="64">
        <f t="shared" si="69"/>
        <v>0</v>
      </c>
      <c r="CL53" s="64">
        <f t="shared" si="70"/>
        <v>0</v>
      </c>
      <c r="CM53" s="64">
        <f t="shared" si="71"/>
        <v>0</v>
      </c>
      <c r="CN53" s="64">
        <f t="shared" si="72"/>
        <v>0</v>
      </c>
      <c r="CO53" s="64">
        <f>'Всего с 01.01.22'!Y54</f>
        <v>0</v>
      </c>
      <c r="CP53" s="64">
        <f t="shared" si="73"/>
        <v>0</v>
      </c>
      <c r="CQ53" s="64">
        <f t="shared" si="74"/>
        <v>0</v>
      </c>
      <c r="CR53" s="64">
        <f t="shared" si="75"/>
        <v>0</v>
      </c>
      <c r="CS53" s="64">
        <f t="shared" si="76"/>
        <v>0</v>
      </c>
      <c r="CT53" s="64">
        <f>'Всего с 01.01.22'!Z54</f>
        <v>0</v>
      </c>
      <c r="CU53" s="64">
        <f t="shared" si="77"/>
        <v>0</v>
      </c>
      <c r="CV53" s="64">
        <f t="shared" si="78"/>
        <v>0</v>
      </c>
      <c r="CW53" s="64">
        <f t="shared" si="79"/>
        <v>0</v>
      </c>
      <c r="CX53" s="64">
        <f t="shared" si="80"/>
        <v>0</v>
      </c>
      <c r="CY53" s="64">
        <f>'Всего с 01.01.22'!AA54</f>
        <v>0</v>
      </c>
      <c r="CZ53" s="64">
        <f t="shared" si="81"/>
        <v>0</v>
      </c>
      <c r="DA53" s="64">
        <f t="shared" si="82"/>
        <v>0</v>
      </c>
      <c r="DB53" s="64">
        <f t="shared" si="83"/>
        <v>0</v>
      </c>
      <c r="DC53" s="64">
        <f t="shared" si="84"/>
        <v>0</v>
      </c>
    </row>
    <row r="54" spans="1:107" ht="15">
      <c r="A54" s="16">
        <v>46</v>
      </c>
      <c r="B54" s="11" t="s">
        <v>92</v>
      </c>
      <c r="C54" s="64">
        <f>'Всего с 01.01.22'!D55</f>
        <v>0</v>
      </c>
      <c r="D54" s="64">
        <f t="shared" si="1"/>
        <v>0</v>
      </c>
      <c r="E54" s="64">
        <f t="shared" si="2"/>
        <v>0</v>
      </c>
      <c r="F54" s="64">
        <f t="shared" si="3"/>
        <v>0</v>
      </c>
      <c r="G54" s="64">
        <f t="shared" si="4"/>
        <v>0</v>
      </c>
      <c r="H54" s="64">
        <f>'Всего с 01.01.22'!F55</f>
        <v>0</v>
      </c>
      <c r="I54" s="64">
        <f t="shared" si="5"/>
        <v>0</v>
      </c>
      <c r="J54" s="64">
        <f t="shared" si="6"/>
        <v>0</v>
      </c>
      <c r="K54" s="64">
        <f t="shared" si="7"/>
        <v>0</v>
      </c>
      <c r="L54" s="64">
        <f t="shared" si="8"/>
        <v>0</v>
      </c>
      <c r="M54" s="64">
        <f>'Всего с 01.01.22'!G55</f>
        <v>0</v>
      </c>
      <c r="N54" s="64">
        <f t="shared" si="9"/>
        <v>0</v>
      </c>
      <c r="O54" s="64">
        <f t="shared" si="10"/>
        <v>0</v>
      </c>
      <c r="P54" s="64">
        <f t="shared" si="11"/>
        <v>0</v>
      </c>
      <c r="Q54" s="64">
        <f t="shared" si="12"/>
        <v>0</v>
      </c>
      <c r="R54" s="64">
        <f>'Всего с 01.01.22'!H55</f>
        <v>0</v>
      </c>
      <c r="S54" s="64">
        <f t="shared" si="13"/>
        <v>0</v>
      </c>
      <c r="T54" s="64">
        <f t="shared" si="14"/>
        <v>0</v>
      </c>
      <c r="U54" s="64">
        <f t="shared" si="15"/>
        <v>0</v>
      </c>
      <c r="V54" s="64">
        <f t="shared" si="16"/>
        <v>0</v>
      </c>
      <c r="W54" s="64">
        <f>'Всего с 01.01.22'!K55</f>
        <v>0</v>
      </c>
      <c r="X54" s="64">
        <f t="shared" si="17"/>
        <v>0</v>
      </c>
      <c r="Y54" s="64">
        <f t="shared" si="18"/>
        <v>0</v>
      </c>
      <c r="Z54" s="64">
        <f t="shared" si="19"/>
        <v>0</v>
      </c>
      <c r="AA54" s="64">
        <f t="shared" si="20"/>
        <v>0</v>
      </c>
      <c r="AB54" s="64">
        <f>'Всего с 01.01.22'!L55</f>
        <v>0</v>
      </c>
      <c r="AC54" s="64">
        <f t="shared" si="21"/>
        <v>0</v>
      </c>
      <c r="AD54" s="64">
        <f t="shared" si="22"/>
        <v>0</v>
      </c>
      <c r="AE54" s="64">
        <f t="shared" si="23"/>
        <v>0</v>
      </c>
      <c r="AF54" s="64">
        <f t="shared" si="24"/>
        <v>0</v>
      </c>
      <c r="AG54" s="64">
        <f>'Всего с 01.01.22'!M55</f>
        <v>0</v>
      </c>
      <c r="AH54" s="64">
        <f t="shared" si="25"/>
        <v>0</v>
      </c>
      <c r="AI54" s="64">
        <f t="shared" si="26"/>
        <v>0</v>
      </c>
      <c r="AJ54" s="64">
        <f t="shared" si="27"/>
        <v>0</v>
      </c>
      <c r="AK54" s="64">
        <f t="shared" si="85"/>
        <v>0</v>
      </c>
      <c r="AL54" s="64">
        <f>'Всего с 01.01.22'!N55</f>
        <v>0</v>
      </c>
      <c r="AM54" s="64">
        <f t="shared" si="28"/>
        <v>0</v>
      </c>
      <c r="AN54" s="64">
        <f t="shared" si="29"/>
        <v>0</v>
      </c>
      <c r="AO54" s="64">
        <f t="shared" si="30"/>
        <v>0</v>
      </c>
      <c r="AP54" s="64">
        <f t="shared" si="31"/>
        <v>0</v>
      </c>
      <c r="AQ54" s="64">
        <f t="shared" si="32"/>
        <v>11315948</v>
      </c>
      <c r="AR54" s="64">
        <f t="shared" si="33"/>
        <v>2828987</v>
      </c>
      <c r="AS54" s="64">
        <f t="shared" si="34"/>
        <v>2828987</v>
      </c>
      <c r="AT54" s="64">
        <f t="shared" si="35"/>
        <v>2828987</v>
      </c>
      <c r="AU54" s="64">
        <f t="shared" si="36"/>
        <v>2828987</v>
      </c>
      <c r="AV54" s="64">
        <f t="shared" si="37"/>
        <v>11315948</v>
      </c>
      <c r="AW54" s="64">
        <f t="shared" si="38"/>
        <v>2828987</v>
      </c>
      <c r="AX54" s="64">
        <f t="shared" si="39"/>
        <v>2828987</v>
      </c>
      <c r="AY54" s="64">
        <f t="shared" si="40"/>
        <v>2828987</v>
      </c>
      <c r="AZ54" s="64">
        <f t="shared" si="41"/>
        <v>2828987</v>
      </c>
      <c r="BA54" s="64">
        <f>'Всего с 01.01.22'!Q55</f>
        <v>0</v>
      </c>
      <c r="BB54" s="64">
        <f t="shared" si="0"/>
        <v>0</v>
      </c>
      <c r="BC54" s="64">
        <f t="shared" si="42"/>
        <v>0</v>
      </c>
      <c r="BD54" s="64">
        <f t="shared" si="43"/>
        <v>0</v>
      </c>
      <c r="BE54" s="64">
        <f t="shared" si="44"/>
        <v>0</v>
      </c>
      <c r="BF54" s="64">
        <f>'Всего с 01.01.22'!R55</f>
        <v>0</v>
      </c>
      <c r="BG54" s="64">
        <f t="shared" si="45"/>
        <v>0</v>
      </c>
      <c r="BH54" s="64">
        <f t="shared" si="46"/>
        <v>0</v>
      </c>
      <c r="BI54" s="64">
        <f t="shared" si="47"/>
        <v>0</v>
      </c>
      <c r="BJ54" s="64">
        <f t="shared" si="48"/>
        <v>0</v>
      </c>
      <c r="BK54" s="64">
        <f>'Всего с 01.01.22'!S55</f>
        <v>11315948</v>
      </c>
      <c r="BL54" s="64">
        <f t="shared" si="49"/>
        <v>2828987</v>
      </c>
      <c r="BM54" s="64">
        <f t="shared" si="50"/>
        <v>2828987</v>
      </c>
      <c r="BN54" s="64">
        <f t="shared" si="51"/>
        <v>2828987</v>
      </c>
      <c r="BO54" s="64">
        <f t="shared" si="52"/>
        <v>2828987</v>
      </c>
      <c r="BP54" s="64">
        <f>'Всего с 01.01.22'!T55</f>
        <v>0</v>
      </c>
      <c r="BQ54" s="64">
        <f t="shared" si="53"/>
        <v>0</v>
      </c>
      <c r="BR54" s="64">
        <f t="shared" si="54"/>
        <v>0</v>
      </c>
      <c r="BS54" s="64">
        <f t="shared" si="55"/>
        <v>0</v>
      </c>
      <c r="BT54" s="64">
        <f t="shared" si="56"/>
        <v>0</v>
      </c>
      <c r="BU54" s="64">
        <f>'Всего с 01.01.22'!U55</f>
        <v>0</v>
      </c>
      <c r="BV54" s="64">
        <f t="shared" si="57"/>
        <v>0</v>
      </c>
      <c r="BW54" s="64">
        <f t="shared" si="58"/>
        <v>0</v>
      </c>
      <c r="BX54" s="64">
        <f t="shared" si="59"/>
        <v>0</v>
      </c>
      <c r="BY54" s="64">
        <f t="shared" si="60"/>
        <v>0</v>
      </c>
      <c r="BZ54" s="64">
        <f>'Всего с 01.01.22'!V55</f>
        <v>0</v>
      </c>
      <c r="CA54" s="64">
        <f t="shared" si="61"/>
        <v>0</v>
      </c>
      <c r="CB54" s="64">
        <f t="shared" si="62"/>
        <v>0</v>
      </c>
      <c r="CC54" s="64">
        <f t="shared" si="63"/>
        <v>0</v>
      </c>
      <c r="CD54" s="64">
        <f t="shared" si="64"/>
        <v>0</v>
      </c>
      <c r="CE54" s="64">
        <f>'Всего с 01.01.22'!W55</f>
        <v>0</v>
      </c>
      <c r="CF54" s="64">
        <f t="shared" si="65"/>
        <v>0</v>
      </c>
      <c r="CG54" s="64">
        <f t="shared" si="66"/>
        <v>0</v>
      </c>
      <c r="CH54" s="64">
        <f t="shared" si="67"/>
        <v>0</v>
      </c>
      <c r="CI54" s="64">
        <f t="shared" si="68"/>
        <v>0</v>
      </c>
      <c r="CJ54" s="64">
        <f>'Всего с 01.01.22'!X55</f>
        <v>0</v>
      </c>
      <c r="CK54" s="64">
        <f t="shared" si="69"/>
        <v>0</v>
      </c>
      <c r="CL54" s="64">
        <f t="shared" si="70"/>
        <v>0</v>
      </c>
      <c r="CM54" s="64">
        <f t="shared" si="71"/>
        <v>0</v>
      </c>
      <c r="CN54" s="64">
        <f t="shared" si="72"/>
        <v>0</v>
      </c>
      <c r="CO54" s="64">
        <f>'Всего с 01.01.22'!Y55</f>
        <v>0</v>
      </c>
      <c r="CP54" s="64">
        <f t="shared" si="73"/>
        <v>0</v>
      </c>
      <c r="CQ54" s="64">
        <f t="shared" si="74"/>
        <v>0</v>
      </c>
      <c r="CR54" s="64">
        <f t="shared" si="75"/>
        <v>0</v>
      </c>
      <c r="CS54" s="64">
        <f t="shared" si="76"/>
        <v>0</v>
      </c>
      <c r="CT54" s="64">
        <f>'Всего с 01.01.22'!Z55</f>
        <v>0</v>
      </c>
      <c r="CU54" s="64">
        <f t="shared" si="77"/>
        <v>0</v>
      </c>
      <c r="CV54" s="64">
        <f t="shared" si="78"/>
        <v>0</v>
      </c>
      <c r="CW54" s="64">
        <f t="shared" si="79"/>
        <v>0</v>
      </c>
      <c r="CX54" s="64">
        <f t="shared" si="80"/>
        <v>0</v>
      </c>
      <c r="CY54" s="64">
        <f>'Всего с 01.01.22'!AA55</f>
        <v>0</v>
      </c>
      <c r="CZ54" s="64">
        <f t="shared" si="81"/>
        <v>0</v>
      </c>
      <c r="DA54" s="64">
        <f t="shared" si="82"/>
        <v>0</v>
      </c>
      <c r="DB54" s="64">
        <f t="shared" si="83"/>
        <v>0</v>
      </c>
      <c r="DC54" s="64">
        <f t="shared" si="84"/>
        <v>0</v>
      </c>
    </row>
    <row r="55" spans="1:107" ht="15">
      <c r="A55" s="16">
        <v>47</v>
      </c>
      <c r="B55" s="11" t="s">
        <v>100</v>
      </c>
      <c r="C55" s="64">
        <f>'Всего с 01.01.22'!D56</f>
        <v>0</v>
      </c>
      <c r="D55" s="64">
        <f t="shared" si="1"/>
        <v>0</v>
      </c>
      <c r="E55" s="64">
        <f t="shared" si="2"/>
        <v>0</v>
      </c>
      <c r="F55" s="64">
        <f t="shared" si="3"/>
        <v>0</v>
      </c>
      <c r="G55" s="64">
        <f t="shared" si="4"/>
        <v>0</v>
      </c>
      <c r="H55" s="64">
        <f>'Всего с 01.01.22'!F56</f>
        <v>0</v>
      </c>
      <c r="I55" s="64">
        <f t="shared" si="5"/>
        <v>0</v>
      </c>
      <c r="J55" s="64">
        <f t="shared" si="6"/>
        <v>0</v>
      </c>
      <c r="K55" s="64">
        <f t="shared" si="7"/>
        <v>0</v>
      </c>
      <c r="L55" s="64">
        <f t="shared" si="8"/>
        <v>0</v>
      </c>
      <c r="M55" s="64">
        <f>'Всего с 01.01.22'!G56</f>
        <v>0</v>
      </c>
      <c r="N55" s="64">
        <f t="shared" si="9"/>
        <v>0</v>
      </c>
      <c r="O55" s="64">
        <f t="shared" si="10"/>
        <v>0</v>
      </c>
      <c r="P55" s="64">
        <f t="shared" si="11"/>
        <v>0</v>
      </c>
      <c r="Q55" s="64">
        <f t="shared" si="12"/>
        <v>0</v>
      </c>
      <c r="R55" s="64">
        <f>'Всего с 01.01.22'!H56</f>
        <v>0</v>
      </c>
      <c r="S55" s="64">
        <f t="shared" si="13"/>
        <v>0</v>
      </c>
      <c r="T55" s="64">
        <f t="shared" si="14"/>
        <v>0</v>
      </c>
      <c r="U55" s="64">
        <f t="shared" si="15"/>
        <v>0</v>
      </c>
      <c r="V55" s="64">
        <f t="shared" si="16"/>
        <v>0</v>
      </c>
      <c r="W55" s="64">
        <f>'Всего с 01.01.22'!K56</f>
        <v>0</v>
      </c>
      <c r="X55" s="64">
        <f t="shared" si="17"/>
        <v>0</v>
      </c>
      <c r="Y55" s="64">
        <f t="shared" si="18"/>
        <v>0</v>
      </c>
      <c r="Z55" s="64">
        <f t="shared" si="19"/>
        <v>0</v>
      </c>
      <c r="AA55" s="64">
        <f t="shared" si="20"/>
        <v>0</v>
      </c>
      <c r="AB55" s="64">
        <f>'Всего с 01.01.22'!L56</f>
        <v>0</v>
      </c>
      <c r="AC55" s="64">
        <f t="shared" si="21"/>
        <v>0</v>
      </c>
      <c r="AD55" s="64">
        <f t="shared" si="22"/>
        <v>0</v>
      </c>
      <c r="AE55" s="64">
        <f t="shared" si="23"/>
        <v>0</v>
      </c>
      <c r="AF55" s="64">
        <f t="shared" si="24"/>
        <v>0</v>
      </c>
      <c r="AG55" s="64">
        <f>'Всего с 01.01.22'!M56</f>
        <v>0</v>
      </c>
      <c r="AH55" s="64">
        <f t="shared" si="25"/>
        <v>0</v>
      </c>
      <c r="AI55" s="64">
        <f t="shared" si="26"/>
        <v>0</v>
      </c>
      <c r="AJ55" s="64">
        <f t="shared" si="27"/>
        <v>0</v>
      </c>
      <c r="AK55" s="64">
        <f t="shared" si="85"/>
        <v>0</v>
      </c>
      <c r="AL55" s="64">
        <f>'Всего с 01.01.22'!N56</f>
        <v>0</v>
      </c>
      <c r="AM55" s="64">
        <f t="shared" si="28"/>
        <v>0</v>
      </c>
      <c r="AN55" s="64">
        <f t="shared" si="29"/>
        <v>0</v>
      </c>
      <c r="AO55" s="64">
        <f t="shared" si="30"/>
        <v>0</v>
      </c>
      <c r="AP55" s="64">
        <f t="shared" si="31"/>
        <v>0</v>
      </c>
      <c r="AQ55" s="64">
        <f t="shared" si="32"/>
        <v>12185688</v>
      </c>
      <c r="AR55" s="64">
        <f t="shared" si="33"/>
        <v>3046422</v>
      </c>
      <c r="AS55" s="64">
        <f t="shared" si="34"/>
        <v>3046422</v>
      </c>
      <c r="AT55" s="64">
        <f t="shared" si="35"/>
        <v>3046422</v>
      </c>
      <c r="AU55" s="64">
        <f t="shared" si="36"/>
        <v>3046422</v>
      </c>
      <c r="AV55" s="64">
        <f t="shared" si="37"/>
        <v>12185688</v>
      </c>
      <c r="AW55" s="64">
        <f t="shared" si="38"/>
        <v>3046422</v>
      </c>
      <c r="AX55" s="64">
        <f t="shared" si="39"/>
        <v>3046422</v>
      </c>
      <c r="AY55" s="64">
        <f t="shared" si="40"/>
        <v>3046422</v>
      </c>
      <c r="AZ55" s="64">
        <f t="shared" si="41"/>
        <v>3046422</v>
      </c>
      <c r="BA55" s="64">
        <f>'Всего с 01.01.22'!Q56</f>
        <v>0</v>
      </c>
      <c r="BB55" s="64">
        <f t="shared" si="0"/>
        <v>0</v>
      </c>
      <c r="BC55" s="64">
        <f t="shared" si="42"/>
        <v>0</v>
      </c>
      <c r="BD55" s="64">
        <f t="shared" si="43"/>
        <v>0</v>
      </c>
      <c r="BE55" s="64">
        <f t="shared" si="44"/>
        <v>0</v>
      </c>
      <c r="BF55" s="64">
        <f>'Всего с 01.01.22'!R56</f>
        <v>0</v>
      </c>
      <c r="BG55" s="64">
        <f t="shared" si="45"/>
        <v>0</v>
      </c>
      <c r="BH55" s="64">
        <f t="shared" si="46"/>
        <v>0</v>
      </c>
      <c r="BI55" s="64">
        <f t="shared" si="47"/>
        <v>0</v>
      </c>
      <c r="BJ55" s="64">
        <f t="shared" si="48"/>
        <v>0</v>
      </c>
      <c r="BK55" s="64">
        <f>'Всего с 01.01.22'!S56</f>
        <v>12185688</v>
      </c>
      <c r="BL55" s="64">
        <f t="shared" si="49"/>
        <v>3046422</v>
      </c>
      <c r="BM55" s="64">
        <f t="shared" si="50"/>
        <v>3046422</v>
      </c>
      <c r="BN55" s="64">
        <f t="shared" si="51"/>
        <v>3046422</v>
      </c>
      <c r="BO55" s="64">
        <f t="shared" si="52"/>
        <v>3046422</v>
      </c>
      <c r="BP55" s="64">
        <f>'Всего с 01.01.22'!T56</f>
        <v>0</v>
      </c>
      <c r="BQ55" s="64">
        <f t="shared" si="53"/>
        <v>0</v>
      </c>
      <c r="BR55" s="64">
        <f t="shared" si="54"/>
        <v>0</v>
      </c>
      <c r="BS55" s="64">
        <f t="shared" si="55"/>
        <v>0</v>
      </c>
      <c r="BT55" s="64">
        <f t="shared" si="56"/>
        <v>0</v>
      </c>
      <c r="BU55" s="64">
        <f>'Всего с 01.01.22'!U56</f>
        <v>0</v>
      </c>
      <c r="BV55" s="64">
        <f t="shared" si="57"/>
        <v>0</v>
      </c>
      <c r="BW55" s="64">
        <f t="shared" si="58"/>
        <v>0</v>
      </c>
      <c r="BX55" s="64">
        <f t="shared" si="59"/>
        <v>0</v>
      </c>
      <c r="BY55" s="64">
        <f t="shared" si="60"/>
        <v>0</v>
      </c>
      <c r="BZ55" s="64">
        <f>'Всего с 01.01.22'!V56</f>
        <v>0</v>
      </c>
      <c r="CA55" s="64">
        <f t="shared" si="61"/>
        <v>0</v>
      </c>
      <c r="CB55" s="64">
        <f t="shared" si="62"/>
        <v>0</v>
      </c>
      <c r="CC55" s="64">
        <f t="shared" si="63"/>
        <v>0</v>
      </c>
      <c r="CD55" s="64">
        <f t="shared" si="64"/>
        <v>0</v>
      </c>
      <c r="CE55" s="64">
        <f>'Всего с 01.01.22'!W56</f>
        <v>0</v>
      </c>
      <c r="CF55" s="64">
        <f t="shared" si="65"/>
        <v>0</v>
      </c>
      <c r="CG55" s="64">
        <f t="shared" si="66"/>
        <v>0</v>
      </c>
      <c r="CH55" s="64">
        <f t="shared" si="67"/>
        <v>0</v>
      </c>
      <c r="CI55" s="64">
        <f t="shared" si="68"/>
        <v>0</v>
      </c>
      <c r="CJ55" s="64">
        <f>'Всего с 01.01.22'!X56</f>
        <v>0</v>
      </c>
      <c r="CK55" s="64">
        <f t="shared" si="69"/>
        <v>0</v>
      </c>
      <c r="CL55" s="64">
        <f t="shared" si="70"/>
        <v>0</v>
      </c>
      <c r="CM55" s="64">
        <f t="shared" si="71"/>
        <v>0</v>
      </c>
      <c r="CN55" s="64">
        <f t="shared" si="72"/>
        <v>0</v>
      </c>
      <c r="CO55" s="64">
        <f>'Всего с 01.01.22'!Y56</f>
        <v>0</v>
      </c>
      <c r="CP55" s="64">
        <f t="shared" si="73"/>
        <v>0</v>
      </c>
      <c r="CQ55" s="64">
        <f t="shared" si="74"/>
        <v>0</v>
      </c>
      <c r="CR55" s="64">
        <f t="shared" si="75"/>
        <v>0</v>
      </c>
      <c r="CS55" s="64">
        <f t="shared" si="76"/>
        <v>0</v>
      </c>
      <c r="CT55" s="64">
        <f>'Всего с 01.01.22'!Z56</f>
        <v>0</v>
      </c>
      <c r="CU55" s="64">
        <f t="shared" si="77"/>
        <v>0</v>
      </c>
      <c r="CV55" s="64">
        <f t="shared" si="78"/>
        <v>0</v>
      </c>
      <c r="CW55" s="64">
        <f t="shared" si="79"/>
        <v>0</v>
      </c>
      <c r="CX55" s="64">
        <f t="shared" si="80"/>
        <v>0</v>
      </c>
      <c r="CY55" s="64">
        <f>'Всего с 01.01.22'!AA56</f>
        <v>0</v>
      </c>
      <c r="CZ55" s="64">
        <f t="shared" si="81"/>
        <v>0</v>
      </c>
      <c r="DA55" s="64">
        <f t="shared" si="82"/>
        <v>0</v>
      </c>
      <c r="DB55" s="64">
        <f t="shared" si="83"/>
        <v>0</v>
      </c>
      <c r="DC55" s="64">
        <f t="shared" si="84"/>
        <v>0</v>
      </c>
    </row>
    <row r="56" spans="1:107" ht="15">
      <c r="A56" s="10">
        <v>48</v>
      </c>
      <c r="B56" s="83" t="s">
        <v>75</v>
      </c>
      <c r="C56" s="64">
        <f>'Всего с 01.01.22'!D57</f>
        <v>0</v>
      </c>
      <c r="D56" s="64">
        <f t="shared" si="1"/>
        <v>0</v>
      </c>
      <c r="E56" s="64">
        <f t="shared" si="2"/>
        <v>0</v>
      </c>
      <c r="F56" s="64">
        <f t="shared" si="3"/>
        <v>0</v>
      </c>
      <c r="G56" s="64">
        <f t="shared" si="4"/>
        <v>0</v>
      </c>
      <c r="H56" s="64">
        <f>'Всего с 01.01.22'!F57</f>
        <v>0</v>
      </c>
      <c r="I56" s="64">
        <f t="shared" si="5"/>
        <v>0</v>
      </c>
      <c r="J56" s="64">
        <f t="shared" si="6"/>
        <v>0</v>
      </c>
      <c r="K56" s="64">
        <f t="shared" si="7"/>
        <v>0</v>
      </c>
      <c r="L56" s="64">
        <f t="shared" si="8"/>
        <v>0</v>
      </c>
      <c r="M56" s="64">
        <f>'Всего с 01.01.22'!G57</f>
        <v>0</v>
      </c>
      <c r="N56" s="64">
        <f t="shared" si="9"/>
        <v>0</v>
      </c>
      <c r="O56" s="64">
        <f t="shared" si="10"/>
        <v>0</v>
      </c>
      <c r="P56" s="64">
        <f t="shared" si="11"/>
        <v>0</v>
      </c>
      <c r="Q56" s="64">
        <f t="shared" si="12"/>
        <v>0</v>
      </c>
      <c r="R56" s="64">
        <f>'Всего с 01.01.22'!H57</f>
        <v>0</v>
      </c>
      <c r="S56" s="64">
        <f t="shared" si="13"/>
        <v>0</v>
      </c>
      <c r="T56" s="64">
        <f t="shared" si="14"/>
        <v>0</v>
      </c>
      <c r="U56" s="64">
        <f t="shared" si="15"/>
        <v>0</v>
      </c>
      <c r="V56" s="64">
        <f t="shared" si="16"/>
        <v>0</v>
      </c>
      <c r="W56" s="64">
        <f>'Всего с 01.01.22'!K57</f>
        <v>0</v>
      </c>
      <c r="X56" s="64">
        <f t="shared" si="17"/>
        <v>0</v>
      </c>
      <c r="Y56" s="64">
        <f t="shared" si="18"/>
        <v>0</v>
      </c>
      <c r="Z56" s="64">
        <f t="shared" si="19"/>
        <v>0</v>
      </c>
      <c r="AA56" s="64">
        <f t="shared" si="20"/>
        <v>0</v>
      </c>
      <c r="AB56" s="64">
        <f>'Всего с 01.01.22'!L57</f>
        <v>0</v>
      </c>
      <c r="AC56" s="64">
        <f t="shared" si="21"/>
        <v>0</v>
      </c>
      <c r="AD56" s="64">
        <f t="shared" si="22"/>
        <v>0</v>
      </c>
      <c r="AE56" s="64">
        <f t="shared" si="23"/>
        <v>0</v>
      </c>
      <c r="AF56" s="64">
        <f t="shared" si="24"/>
        <v>0</v>
      </c>
      <c r="AG56" s="64">
        <f>'Всего с 01.01.22'!M57</f>
        <v>0</v>
      </c>
      <c r="AH56" s="64">
        <f t="shared" si="25"/>
        <v>0</v>
      </c>
      <c r="AI56" s="64">
        <f t="shared" si="26"/>
        <v>0</v>
      </c>
      <c r="AJ56" s="64">
        <f t="shared" si="27"/>
        <v>0</v>
      </c>
      <c r="AK56" s="64">
        <f t="shared" si="85"/>
        <v>0</v>
      </c>
      <c r="AL56" s="64">
        <f>'Всего с 01.01.22'!N57</f>
        <v>0</v>
      </c>
      <c r="AM56" s="64">
        <f t="shared" si="28"/>
        <v>0</v>
      </c>
      <c r="AN56" s="64">
        <f t="shared" si="29"/>
        <v>0</v>
      </c>
      <c r="AO56" s="64">
        <f t="shared" si="30"/>
        <v>0</v>
      </c>
      <c r="AP56" s="64">
        <f t="shared" si="31"/>
        <v>0</v>
      </c>
      <c r="AQ56" s="64">
        <f t="shared" si="32"/>
        <v>5084000</v>
      </c>
      <c r="AR56" s="64">
        <f t="shared" si="33"/>
        <v>1271000</v>
      </c>
      <c r="AS56" s="64">
        <f t="shared" si="34"/>
        <v>1271000</v>
      </c>
      <c r="AT56" s="64">
        <f t="shared" si="35"/>
        <v>1271000</v>
      </c>
      <c r="AU56" s="64">
        <f t="shared" si="36"/>
        <v>1271000</v>
      </c>
      <c r="AV56" s="64">
        <f t="shared" si="37"/>
        <v>5084000</v>
      </c>
      <c r="AW56" s="64">
        <f t="shared" si="38"/>
        <v>1271000</v>
      </c>
      <c r="AX56" s="64">
        <f t="shared" si="39"/>
        <v>1271000</v>
      </c>
      <c r="AY56" s="64">
        <f t="shared" si="40"/>
        <v>1271000</v>
      </c>
      <c r="AZ56" s="64">
        <f t="shared" si="41"/>
        <v>1271000</v>
      </c>
      <c r="BA56" s="64">
        <f>'Всего с 01.01.22'!Q57</f>
        <v>0</v>
      </c>
      <c r="BB56" s="64">
        <f t="shared" si="0"/>
        <v>0</v>
      </c>
      <c r="BC56" s="64">
        <f t="shared" si="42"/>
        <v>0</v>
      </c>
      <c r="BD56" s="64">
        <f t="shared" si="43"/>
        <v>0</v>
      </c>
      <c r="BE56" s="64">
        <f t="shared" si="44"/>
        <v>0</v>
      </c>
      <c r="BF56" s="64">
        <f>'Всего с 01.01.22'!R57</f>
        <v>0</v>
      </c>
      <c r="BG56" s="64">
        <f t="shared" si="45"/>
        <v>0</v>
      </c>
      <c r="BH56" s="64">
        <f t="shared" si="46"/>
        <v>0</v>
      </c>
      <c r="BI56" s="64">
        <f t="shared" si="47"/>
        <v>0</v>
      </c>
      <c r="BJ56" s="64">
        <f t="shared" si="48"/>
        <v>0</v>
      </c>
      <c r="BK56" s="64">
        <f>'Всего с 01.01.22'!S57</f>
        <v>5084000</v>
      </c>
      <c r="BL56" s="64">
        <f t="shared" si="49"/>
        <v>1271000</v>
      </c>
      <c r="BM56" s="64">
        <f t="shared" si="50"/>
        <v>1271000</v>
      </c>
      <c r="BN56" s="64">
        <f t="shared" si="51"/>
        <v>1271000</v>
      </c>
      <c r="BO56" s="64">
        <f t="shared" si="52"/>
        <v>1271000</v>
      </c>
      <c r="BP56" s="64">
        <f>'Всего с 01.01.22'!T57</f>
        <v>0</v>
      </c>
      <c r="BQ56" s="64">
        <f t="shared" si="53"/>
        <v>0</v>
      </c>
      <c r="BR56" s="64">
        <f t="shared" si="54"/>
        <v>0</v>
      </c>
      <c r="BS56" s="64">
        <f t="shared" si="55"/>
        <v>0</v>
      </c>
      <c r="BT56" s="64">
        <f t="shared" si="56"/>
        <v>0</v>
      </c>
      <c r="BU56" s="64">
        <f>'Всего с 01.01.22'!U57</f>
        <v>0</v>
      </c>
      <c r="BV56" s="64">
        <f t="shared" si="57"/>
        <v>0</v>
      </c>
      <c r="BW56" s="64">
        <f t="shared" si="58"/>
        <v>0</v>
      </c>
      <c r="BX56" s="64">
        <f t="shared" si="59"/>
        <v>0</v>
      </c>
      <c r="BY56" s="64">
        <f t="shared" si="60"/>
        <v>0</v>
      </c>
      <c r="BZ56" s="64">
        <f>'Всего с 01.01.22'!V57</f>
        <v>0</v>
      </c>
      <c r="CA56" s="64">
        <f t="shared" si="61"/>
        <v>0</v>
      </c>
      <c r="CB56" s="64">
        <f t="shared" si="62"/>
        <v>0</v>
      </c>
      <c r="CC56" s="64">
        <f t="shared" si="63"/>
        <v>0</v>
      </c>
      <c r="CD56" s="64">
        <f t="shared" si="64"/>
        <v>0</v>
      </c>
      <c r="CE56" s="64">
        <f>'Всего с 01.01.22'!W57</f>
        <v>0</v>
      </c>
      <c r="CF56" s="64">
        <f t="shared" si="65"/>
        <v>0</v>
      </c>
      <c r="CG56" s="64">
        <f t="shared" si="66"/>
        <v>0</v>
      </c>
      <c r="CH56" s="64">
        <f t="shared" si="67"/>
        <v>0</v>
      </c>
      <c r="CI56" s="64">
        <f t="shared" si="68"/>
        <v>0</v>
      </c>
      <c r="CJ56" s="64">
        <f>'Всего с 01.01.22'!X57</f>
        <v>0</v>
      </c>
      <c r="CK56" s="64">
        <f t="shared" si="69"/>
        <v>0</v>
      </c>
      <c r="CL56" s="64">
        <f t="shared" si="70"/>
        <v>0</v>
      </c>
      <c r="CM56" s="64">
        <f t="shared" si="71"/>
        <v>0</v>
      </c>
      <c r="CN56" s="64">
        <f t="shared" si="72"/>
        <v>0</v>
      </c>
      <c r="CO56" s="64">
        <f>'Всего с 01.01.22'!Y57</f>
        <v>0</v>
      </c>
      <c r="CP56" s="64">
        <f t="shared" si="73"/>
        <v>0</v>
      </c>
      <c r="CQ56" s="64">
        <f t="shared" si="74"/>
        <v>0</v>
      </c>
      <c r="CR56" s="64">
        <f t="shared" si="75"/>
        <v>0</v>
      </c>
      <c r="CS56" s="64">
        <f t="shared" si="76"/>
        <v>0</v>
      </c>
      <c r="CT56" s="64">
        <f>'Всего с 01.01.22'!Z57</f>
        <v>0</v>
      </c>
      <c r="CU56" s="64">
        <f t="shared" si="77"/>
        <v>0</v>
      </c>
      <c r="CV56" s="64">
        <f t="shared" si="78"/>
        <v>0</v>
      </c>
      <c r="CW56" s="64">
        <f t="shared" si="79"/>
        <v>0</v>
      </c>
      <c r="CX56" s="64">
        <f t="shared" si="80"/>
        <v>0</v>
      </c>
      <c r="CY56" s="64">
        <f>'Всего с 01.01.22'!AA57</f>
        <v>0</v>
      </c>
      <c r="CZ56" s="64">
        <f t="shared" si="81"/>
        <v>0</v>
      </c>
      <c r="DA56" s="64">
        <f t="shared" si="82"/>
        <v>0</v>
      </c>
      <c r="DB56" s="64">
        <f t="shared" si="83"/>
        <v>0</v>
      </c>
      <c r="DC56" s="64">
        <f t="shared" si="84"/>
        <v>0</v>
      </c>
    </row>
    <row r="57" spans="1:107" ht="15">
      <c r="A57" s="16">
        <v>49</v>
      </c>
      <c r="B57" s="11" t="s">
        <v>69</v>
      </c>
      <c r="C57" s="64">
        <f>'Всего с 01.01.22'!D58</f>
        <v>2500</v>
      </c>
      <c r="D57" s="64">
        <f t="shared" si="1"/>
        <v>625</v>
      </c>
      <c r="E57" s="64">
        <f t="shared" si="2"/>
        <v>625</v>
      </c>
      <c r="F57" s="64">
        <f t="shared" si="3"/>
        <v>625</v>
      </c>
      <c r="G57" s="64">
        <f t="shared" si="4"/>
        <v>625</v>
      </c>
      <c r="H57" s="64">
        <f>'Всего с 01.01.22'!F58</f>
        <v>0</v>
      </c>
      <c r="I57" s="64">
        <f t="shared" si="5"/>
        <v>0</v>
      </c>
      <c r="J57" s="64">
        <f t="shared" si="6"/>
        <v>0</v>
      </c>
      <c r="K57" s="64">
        <f t="shared" si="7"/>
        <v>0</v>
      </c>
      <c r="L57" s="64">
        <f t="shared" si="8"/>
        <v>0</v>
      </c>
      <c r="M57" s="64">
        <f>'Всего с 01.01.22'!G58</f>
        <v>0</v>
      </c>
      <c r="N57" s="64">
        <f t="shared" si="9"/>
        <v>0</v>
      </c>
      <c r="O57" s="64">
        <f t="shared" si="10"/>
        <v>0</v>
      </c>
      <c r="P57" s="64">
        <f t="shared" si="11"/>
        <v>0</v>
      </c>
      <c r="Q57" s="64">
        <f t="shared" si="12"/>
        <v>0</v>
      </c>
      <c r="R57" s="64">
        <f>'Всего с 01.01.22'!H58</f>
        <v>0</v>
      </c>
      <c r="S57" s="64">
        <f t="shared" si="13"/>
        <v>0</v>
      </c>
      <c r="T57" s="64">
        <f t="shared" si="14"/>
        <v>0</v>
      </c>
      <c r="U57" s="64">
        <f t="shared" si="15"/>
        <v>0</v>
      </c>
      <c r="V57" s="64">
        <f t="shared" si="16"/>
        <v>0</v>
      </c>
      <c r="W57" s="64">
        <f>'Всего с 01.01.22'!K58</f>
        <v>0</v>
      </c>
      <c r="X57" s="64">
        <f t="shared" si="17"/>
        <v>0</v>
      </c>
      <c r="Y57" s="64">
        <f t="shared" si="18"/>
        <v>0</v>
      </c>
      <c r="Z57" s="64">
        <f t="shared" si="19"/>
        <v>0</v>
      </c>
      <c r="AA57" s="64">
        <f t="shared" si="20"/>
        <v>0</v>
      </c>
      <c r="AB57" s="64">
        <f>'Всего с 01.01.22'!L58</f>
        <v>0</v>
      </c>
      <c r="AC57" s="64">
        <f t="shared" si="21"/>
        <v>0</v>
      </c>
      <c r="AD57" s="64">
        <f t="shared" si="22"/>
        <v>0</v>
      </c>
      <c r="AE57" s="64">
        <f t="shared" si="23"/>
        <v>0</v>
      </c>
      <c r="AF57" s="64">
        <f t="shared" si="24"/>
        <v>0</v>
      </c>
      <c r="AG57" s="64">
        <f>'Всего с 01.01.22'!M58</f>
        <v>138</v>
      </c>
      <c r="AH57" s="64">
        <f t="shared" si="25"/>
        <v>34.5</v>
      </c>
      <c r="AI57" s="64">
        <f t="shared" si="26"/>
        <v>34.5</v>
      </c>
      <c r="AJ57" s="64">
        <f t="shared" si="27"/>
        <v>34.5</v>
      </c>
      <c r="AK57" s="64">
        <f t="shared" si="85"/>
        <v>34.5</v>
      </c>
      <c r="AL57" s="64">
        <f>'Всего с 01.01.22'!N58</f>
        <v>0</v>
      </c>
      <c r="AM57" s="64">
        <f t="shared" si="28"/>
        <v>0</v>
      </c>
      <c r="AN57" s="64">
        <f t="shared" si="29"/>
        <v>0</v>
      </c>
      <c r="AO57" s="64">
        <f t="shared" si="30"/>
        <v>0</v>
      </c>
      <c r="AP57" s="64">
        <f t="shared" si="31"/>
        <v>0</v>
      </c>
      <c r="AQ57" s="64">
        <f t="shared" si="32"/>
        <v>8222303</v>
      </c>
      <c r="AR57" s="64">
        <f t="shared" si="33"/>
        <v>2055575.75</v>
      </c>
      <c r="AS57" s="64">
        <f t="shared" si="34"/>
        <v>2055575.75</v>
      </c>
      <c r="AT57" s="64">
        <f t="shared" si="35"/>
        <v>2055575.75</v>
      </c>
      <c r="AU57" s="64">
        <f t="shared" si="36"/>
        <v>2055575.75</v>
      </c>
      <c r="AV57" s="64">
        <f t="shared" si="37"/>
        <v>763630</v>
      </c>
      <c r="AW57" s="64">
        <f t="shared" si="38"/>
        <v>190907.5</v>
      </c>
      <c r="AX57" s="64">
        <f t="shared" si="39"/>
        <v>190907.5</v>
      </c>
      <c r="AY57" s="64">
        <f t="shared" si="40"/>
        <v>190907.5</v>
      </c>
      <c r="AZ57" s="64">
        <f t="shared" si="41"/>
        <v>190907.5</v>
      </c>
      <c r="BA57" s="64">
        <f>'Всего с 01.01.22'!Q58</f>
        <v>0</v>
      </c>
      <c r="BB57" s="64">
        <f t="shared" si="0"/>
        <v>0</v>
      </c>
      <c r="BC57" s="64">
        <f t="shared" si="42"/>
        <v>0</v>
      </c>
      <c r="BD57" s="64">
        <f t="shared" si="43"/>
        <v>0</v>
      </c>
      <c r="BE57" s="64">
        <f t="shared" si="44"/>
        <v>0</v>
      </c>
      <c r="BF57" s="64">
        <f>'Всего с 01.01.22'!R58</f>
        <v>763630</v>
      </c>
      <c r="BG57" s="64">
        <f t="shared" si="45"/>
        <v>190907.5</v>
      </c>
      <c r="BH57" s="64">
        <f t="shared" si="46"/>
        <v>190907.5</v>
      </c>
      <c r="BI57" s="64">
        <f t="shared" si="47"/>
        <v>190907.5</v>
      </c>
      <c r="BJ57" s="64">
        <f t="shared" si="48"/>
        <v>190907.5</v>
      </c>
      <c r="BK57" s="64">
        <f>'Всего с 01.01.22'!S58</f>
        <v>0</v>
      </c>
      <c r="BL57" s="64">
        <f t="shared" si="49"/>
        <v>0</v>
      </c>
      <c r="BM57" s="64">
        <f t="shared" si="50"/>
        <v>0</v>
      </c>
      <c r="BN57" s="64">
        <f t="shared" si="51"/>
        <v>0</v>
      </c>
      <c r="BO57" s="64">
        <f t="shared" si="52"/>
        <v>0</v>
      </c>
      <c r="BP57" s="64">
        <f>'Всего с 01.01.22'!T58</f>
        <v>0</v>
      </c>
      <c r="BQ57" s="64">
        <f t="shared" si="53"/>
        <v>0</v>
      </c>
      <c r="BR57" s="64">
        <f t="shared" si="54"/>
        <v>0</v>
      </c>
      <c r="BS57" s="64">
        <f t="shared" si="55"/>
        <v>0</v>
      </c>
      <c r="BT57" s="64">
        <f t="shared" si="56"/>
        <v>0</v>
      </c>
      <c r="BU57" s="64">
        <f>'Всего с 01.01.22'!U58</f>
        <v>0</v>
      </c>
      <c r="BV57" s="64">
        <f t="shared" si="57"/>
        <v>0</v>
      </c>
      <c r="BW57" s="64">
        <f t="shared" si="58"/>
        <v>0</v>
      </c>
      <c r="BX57" s="64">
        <f t="shared" si="59"/>
        <v>0</v>
      </c>
      <c r="BY57" s="64">
        <f t="shared" si="60"/>
        <v>0</v>
      </c>
      <c r="BZ57" s="64">
        <f>'Всего с 01.01.22'!V58</f>
        <v>0</v>
      </c>
      <c r="CA57" s="64">
        <f t="shared" si="61"/>
        <v>0</v>
      </c>
      <c r="CB57" s="64">
        <f t="shared" si="62"/>
        <v>0</v>
      </c>
      <c r="CC57" s="64">
        <f t="shared" si="63"/>
        <v>0</v>
      </c>
      <c r="CD57" s="64">
        <f t="shared" si="64"/>
        <v>0</v>
      </c>
      <c r="CE57" s="64">
        <f>'Всего с 01.01.22'!W58</f>
        <v>0</v>
      </c>
      <c r="CF57" s="64">
        <f t="shared" si="65"/>
        <v>0</v>
      </c>
      <c r="CG57" s="64">
        <f t="shared" si="66"/>
        <v>0</v>
      </c>
      <c r="CH57" s="64">
        <f t="shared" si="67"/>
        <v>0</v>
      </c>
      <c r="CI57" s="64">
        <f t="shared" si="68"/>
        <v>0</v>
      </c>
      <c r="CJ57" s="64">
        <f>'Всего с 01.01.22'!X58</f>
        <v>0</v>
      </c>
      <c r="CK57" s="64">
        <f t="shared" si="69"/>
        <v>0</v>
      </c>
      <c r="CL57" s="64">
        <f t="shared" si="70"/>
        <v>0</v>
      </c>
      <c r="CM57" s="64">
        <f t="shared" si="71"/>
        <v>0</v>
      </c>
      <c r="CN57" s="64">
        <f t="shared" si="72"/>
        <v>0</v>
      </c>
      <c r="CO57" s="64">
        <f>'Всего с 01.01.22'!Y58</f>
        <v>0</v>
      </c>
      <c r="CP57" s="64">
        <f t="shared" si="73"/>
        <v>0</v>
      </c>
      <c r="CQ57" s="64">
        <f t="shared" si="74"/>
        <v>0</v>
      </c>
      <c r="CR57" s="64">
        <f t="shared" si="75"/>
        <v>0</v>
      </c>
      <c r="CS57" s="64">
        <f t="shared" si="76"/>
        <v>0</v>
      </c>
      <c r="CT57" s="64">
        <f>'Всего с 01.01.22'!Z58</f>
        <v>7458673</v>
      </c>
      <c r="CU57" s="64">
        <f t="shared" si="77"/>
        <v>1864668.25</v>
      </c>
      <c r="CV57" s="64">
        <f t="shared" si="78"/>
        <v>1864668.25</v>
      </c>
      <c r="CW57" s="64">
        <f t="shared" si="79"/>
        <v>1864668.25</v>
      </c>
      <c r="CX57" s="64">
        <f t="shared" si="80"/>
        <v>1864668.25</v>
      </c>
      <c r="CY57" s="64">
        <f>'Всего с 01.01.22'!AA58</f>
        <v>0</v>
      </c>
      <c r="CZ57" s="64">
        <f t="shared" si="81"/>
        <v>0</v>
      </c>
      <c r="DA57" s="64">
        <f t="shared" si="82"/>
        <v>0</v>
      </c>
      <c r="DB57" s="64">
        <f t="shared" si="83"/>
        <v>0</v>
      </c>
      <c r="DC57" s="64">
        <f t="shared" si="84"/>
        <v>0</v>
      </c>
    </row>
    <row r="58" spans="1:107" ht="15">
      <c r="A58" s="16">
        <v>50</v>
      </c>
      <c r="B58" s="11" t="s">
        <v>72</v>
      </c>
      <c r="C58" s="64">
        <f>'Всего с 01.01.22'!D59</f>
        <v>66874</v>
      </c>
      <c r="D58" s="64">
        <f t="shared" si="1"/>
        <v>16718.5</v>
      </c>
      <c r="E58" s="64">
        <f t="shared" si="2"/>
        <v>16718.5</v>
      </c>
      <c r="F58" s="64">
        <f t="shared" si="3"/>
        <v>16718.5</v>
      </c>
      <c r="G58" s="64">
        <f t="shared" si="4"/>
        <v>16718.5</v>
      </c>
      <c r="H58" s="64">
        <f>'Всего с 01.01.22'!F59</f>
        <v>15570</v>
      </c>
      <c r="I58" s="64">
        <f t="shared" si="5"/>
        <v>3892.5</v>
      </c>
      <c r="J58" s="64">
        <f t="shared" si="6"/>
        <v>3892.5</v>
      </c>
      <c r="K58" s="64">
        <f t="shared" si="7"/>
        <v>3892.5</v>
      </c>
      <c r="L58" s="64">
        <f t="shared" si="8"/>
        <v>3892.5</v>
      </c>
      <c r="M58" s="64">
        <f>'Всего с 01.01.22'!G59</f>
        <v>45759</v>
      </c>
      <c r="N58" s="64">
        <f t="shared" si="9"/>
        <v>11439.75</v>
      </c>
      <c r="O58" s="64">
        <f t="shared" si="10"/>
        <v>11439.75</v>
      </c>
      <c r="P58" s="64">
        <f t="shared" si="11"/>
        <v>11439.75</v>
      </c>
      <c r="Q58" s="64">
        <f t="shared" si="12"/>
        <v>11439.75</v>
      </c>
      <c r="R58" s="64">
        <f>'Всего с 01.01.22'!H59</f>
        <v>0</v>
      </c>
      <c r="S58" s="64">
        <f t="shared" si="13"/>
        <v>0</v>
      </c>
      <c r="T58" s="64">
        <f t="shared" si="14"/>
        <v>0</v>
      </c>
      <c r="U58" s="64">
        <f t="shared" si="15"/>
        <v>0</v>
      </c>
      <c r="V58" s="64">
        <f t="shared" si="16"/>
        <v>0</v>
      </c>
      <c r="W58" s="64">
        <f>'Всего с 01.01.22'!K59</f>
        <v>0</v>
      </c>
      <c r="X58" s="64">
        <f t="shared" si="17"/>
        <v>0</v>
      </c>
      <c r="Y58" s="64">
        <f t="shared" si="18"/>
        <v>0</v>
      </c>
      <c r="Z58" s="64">
        <f t="shared" si="19"/>
        <v>0</v>
      </c>
      <c r="AA58" s="64">
        <f t="shared" si="20"/>
        <v>0</v>
      </c>
      <c r="AB58" s="64">
        <f>'Всего с 01.01.22'!L59</f>
        <v>0</v>
      </c>
      <c r="AC58" s="64">
        <f t="shared" si="21"/>
        <v>0</v>
      </c>
      <c r="AD58" s="64">
        <f t="shared" si="22"/>
        <v>0</v>
      </c>
      <c r="AE58" s="64">
        <f t="shared" si="23"/>
        <v>0</v>
      </c>
      <c r="AF58" s="64">
        <f t="shared" si="24"/>
        <v>0</v>
      </c>
      <c r="AG58" s="64">
        <f>'Всего с 01.01.22'!M59</f>
        <v>632</v>
      </c>
      <c r="AH58" s="64">
        <f t="shared" si="25"/>
        <v>158</v>
      </c>
      <c r="AI58" s="64">
        <f t="shared" si="26"/>
        <v>158</v>
      </c>
      <c r="AJ58" s="64">
        <f t="shared" si="27"/>
        <v>158</v>
      </c>
      <c r="AK58" s="64">
        <f t="shared" si="85"/>
        <v>158</v>
      </c>
      <c r="AL58" s="64">
        <f>'Всего с 01.01.22'!N59</f>
        <v>0</v>
      </c>
      <c r="AM58" s="64">
        <f t="shared" si="28"/>
        <v>0</v>
      </c>
      <c r="AN58" s="64">
        <f t="shared" si="29"/>
        <v>0</v>
      </c>
      <c r="AO58" s="64">
        <f t="shared" si="30"/>
        <v>0</v>
      </c>
      <c r="AP58" s="64">
        <f t="shared" si="31"/>
        <v>0</v>
      </c>
      <c r="AQ58" s="64">
        <f t="shared" si="32"/>
        <v>114366414</v>
      </c>
      <c r="AR58" s="64">
        <f t="shared" si="33"/>
        <v>28591603.5</v>
      </c>
      <c r="AS58" s="64">
        <f t="shared" si="34"/>
        <v>28591603.5</v>
      </c>
      <c r="AT58" s="64">
        <f t="shared" si="35"/>
        <v>28591603.5</v>
      </c>
      <c r="AU58" s="64">
        <f t="shared" si="36"/>
        <v>28591603.5</v>
      </c>
      <c r="AV58" s="64">
        <f t="shared" si="37"/>
        <v>107074822</v>
      </c>
      <c r="AW58" s="64">
        <f t="shared" si="38"/>
        <v>26768705.5</v>
      </c>
      <c r="AX58" s="64">
        <f t="shared" si="39"/>
        <v>26768705.5</v>
      </c>
      <c r="AY58" s="64">
        <f t="shared" si="40"/>
        <v>26768705.5</v>
      </c>
      <c r="AZ58" s="64">
        <f t="shared" si="41"/>
        <v>26768705.5</v>
      </c>
      <c r="BA58" s="64">
        <f>'Всего с 01.01.22'!Q59</f>
        <v>93926887</v>
      </c>
      <c r="BB58" s="64">
        <f t="shared" si="0"/>
        <v>23481721.75</v>
      </c>
      <c r="BC58" s="64">
        <f t="shared" si="42"/>
        <v>23481721.75</v>
      </c>
      <c r="BD58" s="64">
        <f t="shared" si="43"/>
        <v>23481721.75</v>
      </c>
      <c r="BE58" s="64">
        <f t="shared" si="44"/>
        <v>23481721.75</v>
      </c>
      <c r="BF58" s="64">
        <f>'Всего с 01.01.22'!R59</f>
        <v>0</v>
      </c>
      <c r="BG58" s="64">
        <f t="shared" si="45"/>
        <v>0</v>
      </c>
      <c r="BH58" s="64">
        <f t="shared" si="46"/>
        <v>0</v>
      </c>
      <c r="BI58" s="64">
        <f t="shared" si="47"/>
        <v>0</v>
      </c>
      <c r="BJ58" s="64">
        <f t="shared" si="48"/>
        <v>0</v>
      </c>
      <c r="BK58" s="64">
        <f>'Всего с 01.01.22'!S59</f>
        <v>1150038</v>
      </c>
      <c r="BL58" s="64">
        <f t="shared" si="49"/>
        <v>287509.5</v>
      </c>
      <c r="BM58" s="64">
        <f t="shared" si="50"/>
        <v>287509.5</v>
      </c>
      <c r="BN58" s="64">
        <f t="shared" si="51"/>
        <v>287509.5</v>
      </c>
      <c r="BO58" s="64">
        <f t="shared" si="52"/>
        <v>287509.5</v>
      </c>
      <c r="BP58" s="64">
        <f>'Всего с 01.01.22'!T59</f>
        <v>885588</v>
      </c>
      <c r="BQ58" s="64">
        <f t="shared" si="53"/>
        <v>221397</v>
      </c>
      <c r="BR58" s="64">
        <f t="shared" si="54"/>
        <v>221397</v>
      </c>
      <c r="BS58" s="64">
        <f t="shared" si="55"/>
        <v>221397</v>
      </c>
      <c r="BT58" s="64">
        <f t="shared" si="56"/>
        <v>221397</v>
      </c>
      <c r="BU58" s="64">
        <f>'Всего с 01.01.22'!U59</f>
        <v>11112309</v>
      </c>
      <c r="BV58" s="64">
        <f t="shared" si="57"/>
        <v>2778077.25</v>
      </c>
      <c r="BW58" s="64">
        <f t="shared" si="58"/>
        <v>2778077.25</v>
      </c>
      <c r="BX58" s="64">
        <f t="shared" si="59"/>
        <v>2778077.25</v>
      </c>
      <c r="BY58" s="64">
        <f t="shared" si="60"/>
        <v>2778077.25</v>
      </c>
      <c r="BZ58" s="64">
        <f>'Всего с 01.01.22'!V59</f>
        <v>0</v>
      </c>
      <c r="CA58" s="64">
        <f t="shared" si="61"/>
        <v>0</v>
      </c>
      <c r="CB58" s="64">
        <f t="shared" si="62"/>
        <v>0</v>
      </c>
      <c r="CC58" s="64">
        <f t="shared" si="63"/>
        <v>0</v>
      </c>
      <c r="CD58" s="64">
        <f t="shared" si="64"/>
        <v>0</v>
      </c>
      <c r="CE58" s="64">
        <f>'Всего с 01.01.22'!W59</f>
        <v>0</v>
      </c>
      <c r="CF58" s="64">
        <f t="shared" si="65"/>
        <v>0</v>
      </c>
      <c r="CG58" s="64">
        <f t="shared" si="66"/>
        <v>0</v>
      </c>
      <c r="CH58" s="64">
        <f t="shared" si="67"/>
        <v>0</v>
      </c>
      <c r="CI58" s="64">
        <f t="shared" si="68"/>
        <v>0</v>
      </c>
      <c r="CJ58" s="64">
        <f>'Всего с 01.01.22'!X59</f>
        <v>0</v>
      </c>
      <c r="CK58" s="64">
        <f t="shared" si="69"/>
        <v>0</v>
      </c>
      <c r="CL58" s="64">
        <f t="shared" si="70"/>
        <v>0</v>
      </c>
      <c r="CM58" s="64">
        <f t="shared" si="71"/>
        <v>0</v>
      </c>
      <c r="CN58" s="64">
        <f t="shared" si="72"/>
        <v>0</v>
      </c>
      <c r="CO58" s="64">
        <f>'Всего с 01.01.22'!Y59</f>
        <v>0</v>
      </c>
      <c r="CP58" s="64">
        <f t="shared" si="73"/>
        <v>0</v>
      </c>
      <c r="CQ58" s="64">
        <f t="shared" si="74"/>
        <v>0</v>
      </c>
      <c r="CR58" s="64">
        <f t="shared" si="75"/>
        <v>0</v>
      </c>
      <c r="CS58" s="64">
        <f t="shared" si="76"/>
        <v>0</v>
      </c>
      <c r="CT58" s="64">
        <f>'Всего с 01.01.22'!Z59</f>
        <v>7291592</v>
      </c>
      <c r="CU58" s="64">
        <f t="shared" si="77"/>
        <v>1822898</v>
      </c>
      <c r="CV58" s="64">
        <f t="shared" si="78"/>
        <v>1822898</v>
      </c>
      <c r="CW58" s="64">
        <f t="shared" si="79"/>
        <v>1822898</v>
      </c>
      <c r="CX58" s="64">
        <f t="shared" si="80"/>
        <v>1822898</v>
      </c>
      <c r="CY58" s="64">
        <f>'Всего с 01.01.22'!AA59</f>
        <v>0</v>
      </c>
      <c r="CZ58" s="64">
        <f t="shared" si="81"/>
        <v>0</v>
      </c>
      <c r="DA58" s="64">
        <f t="shared" si="82"/>
        <v>0</v>
      </c>
      <c r="DB58" s="64">
        <f t="shared" si="83"/>
        <v>0</v>
      </c>
      <c r="DC58" s="64">
        <f t="shared" si="84"/>
        <v>0</v>
      </c>
    </row>
    <row r="59" spans="1:107" ht="15">
      <c r="A59" s="16">
        <v>51</v>
      </c>
      <c r="B59" s="11" t="s">
        <v>52</v>
      </c>
      <c r="C59" s="64">
        <f>'Всего с 01.01.22'!D60</f>
        <v>0</v>
      </c>
      <c r="D59" s="64">
        <f t="shared" si="1"/>
        <v>0</v>
      </c>
      <c r="E59" s="64">
        <f t="shared" si="2"/>
        <v>0</v>
      </c>
      <c r="F59" s="64">
        <f t="shared" si="3"/>
        <v>0</v>
      </c>
      <c r="G59" s="64">
        <f t="shared" si="4"/>
        <v>0</v>
      </c>
      <c r="H59" s="64">
        <f>'Всего с 01.01.22'!F60</f>
        <v>0</v>
      </c>
      <c r="I59" s="64">
        <f t="shared" si="5"/>
        <v>0</v>
      </c>
      <c r="J59" s="64">
        <f t="shared" si="6"/>
        <v>0</v>
      </c>
      <c r="K59" s="64">
        <f t="shared" si="7"/>
        <v>0</v>
      </c>
      <c r="L59" s="64">
        <f t="shared" si="8"/>
        <v>0</v>
      </c>
      <c r="M59" s="64">
        <f>'Всего с 01.01.22'!G60</f>
        <v>0</v>
      </c>
      <c r="N59" s="64">
        <f t="shared" si="9"/>
        <v>0</v>
      </c>
      <c r="O59" s="64">
        <f t="shared" si="10"/>
        <v>0</v>
      </c>
      <c r="P59" s="64">
        <f t="shared" si="11"/>
        <v>0</v>
      </c>
      <c r="Q59" s="64">
        <f t="shared" si="12"/>
        <v>0</v>
      </c>
      <c r="R59" s="64">
        <f>'Всего с 01.01.22'!H60</f>
        <v>0</v>
      </c>
      <c r="S59" s="64">
        <f t="shared" si="13"/>
        <v>0</v>
      </c>
      <c r="T59" s="64">
        <f t="shared" si="14"/>
        <v>0</v>
      </c>
      <c r="U59" s="64">
        <f t="shared" si="15"/>
        <v>0</v>
      </c>
      <c r="V59" s="64">
        <f t="shared" si="16"/>
        <v>0</v>
      </c>
      <c r="W59" s="64">
        <f>'Всего с 01.01.22'!K60</f>
        <v>0</v>
      </c>
      <c r="X59" s="64">
        <f t="shared" si="17"/>
        <v>0</v>
      </c>
      <c r="Y59" s="64">
        <f t="shared" si="18"/>
        <v>0</v>
      </c>
      <c r="Z59" s="64">
        <f t="shared" si="19"/>
        <v>0</v>
      </c>
      <c r="AA59" s="64">
        <f t="shared" si="20"/>
        <v>0</v>
      </c>
      <c r="AB59" s="64">
        <f>'Всего с 01.01.22'!L60</f>
        <v>0</v>
      </c>
      <c r="AC59" s="64">
        <f t="shared" si="21"/>
        <v>0</v>
      </c>
      <c r="AD59" s="64">
        <f t="shared" si="22"/>
        <v>0</v>
      </c>
      <c r="AE59" s="64">
        <f t="shared" si="23"/>
        <v>0</v>
      </c>
      <c r="AF59" s="64">
        <f t="shared" si="24"/>
        <v>0</v>
      </c>
      <c r="AG59" s="64">
        <f>'Всего с 01.01.22'!M60</f>
        <v>70</v>
      </c>
      <c r="AH59" s="64">
        <f t="shared" si="25"/>
        <v>17.5</v>
      </c>
      <c r="AI59" s="64">
        <f t="shared" si="26"/>
        <v>17.5</v>
      </c>
      <c r="AJ59" s="64">
        <f t="shared" si="27"/>
        <v>17.5</v>
      </c>
      <c r="AK59" s="64">
        <f t="shared" si="85"/>
        <v>17.5</v>
      </c>
      <c r="AL59" s="64">
        <f>'Всего с 01.01.22'!N60</f>
        <v>0</v>
      </c>
      <c r="AM59" s="64">
        <f t="shared" si="28"/>
        <v>0</v>
      </c>
      <c r="AN59" s="64">
        <f t="shared" si="29"/>
        <v>0</v>
      </c>
      <c r="AO59" s="64">
        <f t="shared" si="30"/>
        <v>0</v>
      </c>
      <c r="AP59" s="64">
        <f t="shared" si="31"/>
        <v>0</v>
      </c>
      <c r="AQ59" s="64">
        <f t="shared" si="32"/>
        <v>7823482</v>
      </c>
      <c r="AR59" s="64">
        <f t="shared" si="33"/>
        <v>1955870.5</v>
      </c>
      <c r="AS59" s="64">
        <f t="shared" si="34"/>
        <v>1955870.5</v>
      </c>
      <c r="AT59" s="64">
        <f t="shared" si="35"/>
        <v>1955870.5</v>
      </c>
      <c r="AU59" s="64">
        <f t="shared" si="36"/>
        <v>1955870.5</v>
      </c>
      <c r="AV59" s="64">
        <f t="shared" si="37"/>
        <v>0</v>
      </c>
      <c r="AW59" s="64">
        <f t="shared" si="38"/>
        <v>0</v>
      </c>
      <c r="AX59" s="64">
        <f t="shared" si="39"/>
        <v>0</v>
      </c>
      <c r="AY59" s="64">
        <f t="shared" si="40"/>
        <v>0</v>
      </c>
      <c r="AZ59" s="64">
        <f t="shared" si="41"/>
        <v>0</v>
      </c>
      <c r="BA59" s="64">
        <f>'Всего с 01.01.22'!Q60</f>
        <v>0</v>
      </c>
      <c r="BB59" s="64">
        <f t="shared" si="0"/>
        <v>0</v>
      </c>
      <c r="BC59" s="64">
        <f t="shared" si="42"/>
        <v>0</v>
      </c>
      <c r="BD59" s="64">
        <f t="shared" si="43"/>
        <v>0</v>
      </c>
      <c r="BE59" s="64">
        <f t="shared" si="44"/>
        <v>0</v>
      </c>
      <c r="BF59" s="64">
        <f>'Всего с 01.01.22'!R60</f>
        <v>0</v>
      </c>
      <c r="BG59" s="64">
        <f t="shared" si="45"/>
        <v>0</v>
      </c>
      <c r="BH59" s="64">
        <f t="shared" si="46"/>
        <v>0</v>
      </c>
      <c r="BI59" s="64">
        <f t="shared" si="47"/>
        <v>0</v>
      </c>
      <c r="BJ59" s="64">
        <f t="shared" si="48"/>
        <v>0</v>
      </c>
      <c r="BK59" s="64">
        <f>'Всего с 01.01.22'!S60</f>
        <v>0</v>
      </c>
      <c r="BL59" s="64">
        <f t="shared" si="49"/>
        <v>0</v>
      </c>
      <c r="BM59" s="64">
        <f t="shared" si="50"/>
        <v>0</v>
      </c>
      <c r="BN59" s="64">
        <f t="shared" si="51"/>
        <v>0</v>
      </c>
      <c r="BO59" s="64">
        <f t="shared" si="52"/>
        <v>0</v>
      </c>
      <c r="BP59" s="64">
        <f>'Всего с 01.01.22'!T60</f>
        <v>0</v>
      </c>
      <c r="BQ59" s="64">
        <f t="shared" si="53"/>
        <v>0</v>
      </c>
      <c r="BR59" s="64">
        <f t="shared" si="54"/>
        <v>0</v>
      </c>
      <c r="BS59" s="64">
        <f t="shared" si="55"/>
        <v>0</v>
      </c>
      <c r="BT59" s="64">
        <f t="shared" si="56"/>
        <v>0</v>
      </c>
      <c r="BU59" s="64">
        <f>'Всего с 01.01.22'!U60</f>
        <v>0</v>
      </c>
      <c r="BV59" s="64">
        <f t="shared" si="57"/>
        <v>0</v>
      </c>
      <c r="BW59" s="64">
        <f t="shared" si="58"/>
        <v>0</v>
      </c>
      <c r="BX59" s="64">
        <f t="shared" si="59"/>
        <v>0</v>
      </c>
      <c r="BY59" s="64">
        <f t="shared" si="60"/>
        <v>0</v>
      </c>
      <c r="BZ59" s="64">
        <f>'Всего с 01.01.22'!V60</f>
        <v>0</v>
      </c>
      <c r="CA59" s="64">
        <f t="shared" si="61"/>
        <v>0</v>
      </c>
      <c r="CB59" s="64">
        <f t="shared" si="62"/>
        <v>0</v>
      </c>
      <c r="CC59" s="64">
        <f t="shared" si="63"/>
        <v>0</v>
      </c>
      <c r="CD59" s="64">
        <f t="shared" si="64"/>
        <v>0</v>
      </c>
      <c r="CE59" s="64">
        <f>'Всего с 01.01.22'!W60</f>
        <v>0</v>
      </c>
      <c r="CF59" s="64">
        <f t="shared" si="65"/>
        <v>0</v>
      </c>
      <c r="CG59" s="64">
        <f t="shared" si="66"/>
        <v>0</v>
      </c>
      <c r="CH59" s="64">
        <f t="shared" si="67"/>
        <v>0</v>
      </c>
      <c r="CI59" s="64">
        <f t="shared" si="68"/>
        <v>0</v>
      </c>
      <c r="CJ59" s="64">
        <f>'Всего с 01.01.22'!X60</f>
        <v>0</v>
      </c>
      <c r="CK59" s="64">
        <f t="shared" si="69"/>
        <v>0</v>
      </c>
      <c r="CL59" s="64">
        <f t="shared" si="70"/>
        <v>0</v>
      </c>
      <c r="CM59" s="64">
        <f t="shared" si="71"/>
        <v>0</v>
      </c>
      <c r="CN59" s="64">
        <f t="shared" si="72"/>
        <v>0</v>
      </c>
      <c r="CO59" s="64">
        <f>'Всего с 01.01.22'!Y60</f>
        <v>0</v>
      </c>
      <c r="CP59" s="64">
        <f t="shared" si="73"/>
        <v>0</v>
      </c>
      <c r="CQ59" s="64">
        <f t="shared" si="74"/>
        <v>0</v>
      </c>
      <c r="CR59" s="64">
        <f t="shared" si="75"/>
        <v>0</v>
      </c>
      <c r="CS59" s="64">
        <f t="shared" si="76"/>
        <v>0</v>
      </c>
      <c r="CT59" s="64">
        <f>'Всего с 01.01.22'!Z60</f>
        <v>7823482</v>
      </c>
      <c r="CU59" s="64">
        <f t="shared" si="77"/>
        <v>1955870.5</v>
      </c>
      <c r="CV59" s="64">
        <f t="shared" si="78"/>
        <v>1955870.5</v>
      </c>
      <c r="CW59" s="64">
        <f t="shared" si="79"/>
        <v>1955870.5</v>
      </c>
      <c r="CX59" s="64">
        <f t="shared" si="80"/>
        <v>1955870.5</v>
      </c>
      <c r="CY59" s="64">
        <f>'Всего с 01.01.22'!AA60</f>
        <v>0</v>
      </c>
      <c r="CZ59" s="64">
        <f t="shared" si="81"/>
        <v>0</v>
      </c>
      <c r="DA59" s="64">
        <f t="shared" si="82"/>
        <v>0</v>
      </c>
      <c r="DB59" s="64">
        <f t="shared" si="83"/>
        <v>0</v>
      </c>
      <c r="DC59" s="64">
        <f t="shared" si="84"/>
        <v>0</v>
      </c>
    </row>
    <row r="60" spans="1:107" ht="15">
      <c r="A60" s="16">
        <v>52</v>
      </c>
      <c r="B60" s="18" t="s">
        <v>85</v>
      </c>
      <c r="C60" s="64">
        <f>'Всего с 01.01.22'!D61</f>
        <v>0</v>
      </c>
      <c r="D60" s="64">
        <f t="shared" si="1"/>
        <v>0</v>
      </c>
      <c r="E60" s="64">
        <f t="shared" si="2"/>
        <v>0</v>
      </c>
      <c r="F60" s="64">
        <f t="shared" si="3"/>
        <v>0</v>
      </c>
      <c r="G60" s="64">
        <f t="shared" si="4"/>
        <v>0</v>
      </c>
      <c r="H60" s="64">
        <f>'Всего с 01.01.22'!F61</f>
        <v>0</v>
      </c>
      <c r="I60" s="64">
        <f t="shared" si="5"/>
        <v>0</v>
      </c>
      <c r="J60" s="64">
        <f t="shared" si="6"/>
        <v>0</v>
      </c>
      <c r="K60" s="64">
        <f t="shared" si="7"/>
        <v>0</v>
      </c>
      <c r="L60" s="64">
        <f t="shared" si="8"/>
        <v>0</v>
      </c>
      <c r="M60" s="64">
        <f>'Всего с 01.01.22'!G61</f>
        <v>0</v>
      </c>
      <c r="N60" s="64">
        <f t="shared" si="9"/>
        <v>0</v>
      </c>
      <c r="O60" s="64">
        <f t="shared" si="10"/>
        <v>0</v>
      </c>
      <c r="P60" s="64">
        <f t="shared" si="11"/>
        <v>0</v>
      </c>
      <c r="Q60" s="64">
        <f t="shared" si="12"/>
        <v>0</v>
      </c>
      <c r="R60" s="64">
        <f>'Всего с 01.01.22'!H61</f>
        <v>0</v>
      </c>
      <c r="S60" s="64">
        <f t="shared" si="13"/>
        <v>0</v>
      </c>
      <c r="T60" s="64">
        <f t="shared" si="14"/>
        <v>0</v>
      </c>
      <c r="U60" s="64">
        <f t="shared" si="15"/>
        <v>0</v>
      </c>
      <c r="V60" s="64">
        <f t="shared" si="16"/>
        <v>0</v>
      </c>
      <c r="W60" s="64">
        <f>'Всего с 01.01.22'!K61</f>
        <v>0</v>
      </c>
      <c r="X60" s="64">
        <f t="shared" si="17"/>
        <v>0</v>
      </c>
      <c r="Y60" s="64">
        <f t="shared" si="18"/>
        <v>0</v>
      </c>
      <c r="Z60" s="64">
        <f t="shared" si="19"/>
        <v>0</v>
      </c>
      <c r="AA60" s="64">
        <f t="shared" si="20"/>
        <v>0</v>
      </c>
      <c r="AB60" s="64">
        <f>'Всего с 01.01.22'!L61</f>
        <v>0</v>
      </c>
      <c r="AC60" s="64">
        <f t="shared" si="21"/>
        <v>0</v>
      </c>
      <c r="AD60" s="64">
        <f t="shared" si="22"/>
        <v>0</v>
      </c>
      <c r="AE60" s="64">
        <f t="shared" si="23"/>
        <v>0</v>
      </c>
      <c r="AF60" s="64">
        <f t="shared" si="24"/>
        <v>0</v>
      </c>
      <c r="AG60" s="64">
        <f>'Всего с 01.01.22'!M61</f>
        <v>480</v>
      </c>
      <c r="AH60" s="64">
        <f t="shared" si="25"/>
        <v>120</v>
      </c>
      <c r="AI60" s="64">
        <f t="shared" si="26"/>
        <v>120</v>
      </c>
      <c r="AJ60" s="64">
        <f t="shared" si="27"/>
        <v>120</v>
      </c>
      <c r="AK60" s="64">
        <f t="shared" si="85"/>
        <v>120</v>
      </c>
      <c r="AL60" s="64">
        <f>'Всего с 01.01.22'!N61</f>
        <v>0</v>
      </c>
      <c r="AM60" s="64">
        <f t="shared" si="28"/>
        <v>0</v>
      </c>
      <c r="AN60" s="64">
        <f t="shared" si="29"/>
        <v>0</v>
      </c>
      <c r="AO60" s="64">
        <f t="shared" si="30"/>
        <v>0</v>
      </c>
      <c r="AP60" s="64">
        <f t="shared" si="31"/>
        <v>0</v>
      </c>
      <c r="AQ60" s="64">
        <f t="shared" si="32"/>
        <v>59255141</v>
      </c>
      <c r="AR60" s="64">
        <f t="shared" si="33"/>
        <v>14813785.25</v>
      </c>
      <c r="AS60" s="64">
        <f t="shared" si="34"/>
        <v>14813785.25</v>
      </c>
      <c r="AT60" s="64">
        <f t="shared" si="35"/>
        <v>14813785.25</v>
      </c>
      <c r="AU60" s="64">
        <f t="shared" si="36"/>
        <v>14813785.25</v>
      </c>
      <c r="AV60" s="64">
        <f t="shared" si="37"/>
        <v>0</v>
      </c>
      <c r="AW60" s="64">
        <f t="shared" si="38"/>
        <v>0</v>
      </c>
      <c r="AX60" s="64">
        <f t="shared" si="39"/>
        <v>0</v>
      </c>
      <c r="AY60" s="64">
        <f t="shared" si="40"/>
        <v>0</v>
      </c>
      <c r="AZ60" s="64">
        <f t="shared" si="41"/>
        <v>0</v>
      </c>
      <c r="BA60" s="64">
        <f>'Всего с 01.01.22'!Q61</f>
        <v>0</v>
      </c>
      <c r="BB60" s="64">
        <f t="shared" si="0"/>
        <v>0</v>
      </c>
      <c r="BC60" s="64">
        <f t="shared" si="42"/>
        <v>0</v>
      </c>
      <c r="BD60" s="64">
        <f t="shared" si="43"/>
        <v>0</v>
      </c>
      <c r="BE60" s="64">
        <f t="shared" si="44"/>
        <v>0</v>
      </c>
      <c r="BF60" s="64">
        <f>'Всего с 01.01.22'!R61</f>
        <v>0</v>
      </c>
      <c r="BG60" s="64">
        <f t="shared" si="45"/>
        <v>0</v>
      </c>
      <c r="BH60" s="64">
        <f t="shared" si="46"/>
        <v>0</v>
      </c>
      <c r="BI60" s="64">
        <f t="shared" si="47"/>
        <v>0</v>
      </c>
      <c r="BJ60" s="64">
        <f t="shared" si="48"/>
        <v>0</v>
      </c>
      <c r="BK60" s="64">
        <f>'Всего с 01.01.22'!S61</f>
        <v>0</v>
      </c>
      <c r="BL60" s="64">
        <f t="shared" si="49"/>
        <v>0</v>
      </c>
      <c r="BM60" s="64">
        <f t="shared" si="50"/>
        <v>0</v>
      </c>
      <c r="BN60" s="64">
        <f t="shared" si="51"/>
        <v>0</v>
      </c>
      <c r="BO60" s="64">
        <f t="shared" si="52"/>
        <v>0</v>
      </c>
      <c r="BP60" s="64">
        <f>'Всего с 01.01.22'!T61</f>
        <v>0</v>
      </c>
      <c r="BQ60" s="64">
        <f t="shared" si="53"/>
        <v>0</v>
      </c>
      <c r="BR60" s="64">
        <f t="shared" si="54"/>
        <v>0</v>
      </c>
      <c r="BS60" s="64">
        <f t="shared" si="55"/>
        <v>0</v>
      </c>
      <c r="BT60" s="64">
        <f t="shared" si="56"/>
        <v>0</v>
      </c>
      <c r="BU60" s="64">
        <f>'Всего с 01.01.22'!U61</f>
        <v>0</v>
      </c>
      <c r="BV60" s="64">
        <f t="shared" si="57"/>
        <v>0</v>
      </c>
      <c r="BW60" s="64">
        <f t="shared" si="58"/>
        <v>0</v>
      </c>
      <c r="BX60" s="64">
        <f t="shared" si="59"/>
        <v>0</v>
      </c>
      <c r="BY60" s="64">
        <f t="shared" si="60"/>
        <v>0</v>
      </c>
      <c r="BZ60" s="64">
        <f>'Всего с 01.01.22'!V61</f>
        <v>0</v>
      </c>
      <c r="CA60" s="64">
        <f t="shared" si="61"/>
        <v>0</v>
      </c>
      <c r="CB60" s="64">
        <f t="shared" si="62"/>
        <v>0</v>
      </c>
      <c r="CC60" s="64">
        <f t="shared" si="63"/>
        <v>0</v>
      </c>
      <c r="CD60" s="64">
        <f t="shared" si="64"/>
        <v>0</v>
      </c>
      <c r="CE60" s="64">
        <f>'Всего с 01.01.22'!W61</f>
        <v>0</v>
      </c>
      <c r="CF60" s="64">
        <f t="shared" si="65"/>
        <v>0</v>
      </c>
      <c r="CG60" s="64">
        <f t="shared" si="66"/>
        <v>0</v>
      </c>
      <c r="CH60" s="64">
        <f t="shared" si="67"/>
        <v>0</v>
      </c>
      <c r="CI60" s="64">
        <f t="shared" si="68"/>
        <v>0</v>
      </c>
      <c r="CJ60" s="64">
        <f>'Всего с 01.01.22'!X61</f>
        <v>0</v>
      </c>
      <c r="CK60" s="64">
        <f t="shared" si="69"/>
        <v>0</v>
      </c>
      <c r="CL60" s="64">
        <f t="shared" si="70"/>
        <v>0</v>
      </c>
      <c r="CM60" s="64">
        <f t="shared" si="71"/>
        <v>0</v>
      </c>
      <c r="CN60" s="64">
        <f t="shared" si="72"/>
        <v>0</v>
      </c>
      <c r="CO60" s="64">
        <f>'Всего с 01.01.22'!Y61</f>
        <v>0</v>
      </c>
      <c r="CP60" s="64">
        <f t="shared" si="73"/>
        <v>0</v>
      </c>
      <c r="CQ60" s="64">
        <f t="shared" si="74"/>
        <v>0</v>
      </c>
      <c r="CR60" s="64">
        <f t="shared" si="75"/>
        <v>0</v>
      </c>
      <c r="CS60" s="64">
        <f t="shared" si="76"/>
        <v>0</v>
      </c>
      <c r="CT60" s="64">
        <f>'Всего с 01.01.22'!Z61</f>
        <v>59255141</v>
      </c>
      <c r="CU60" s="64">
        <f t="shared" si="77"/>
        <v>14813785.25</v>
      </c>
      <c r="CV60" s="64">
        <f t="shared" si="78"/>
        <v>14813785.25</v>
      </c>
      <c r="CW60" s="64">
        <f t="shared" si="79"/>
        <v>14813785.25</v>
      </c>
      <c r="CX60" s="64">
        <f t="shared" si="80"/>
        <v>14813785.25</v>
      </c>
      <c r="CY60" s="64">
        <f>'Всего с 01.01.22'!AA61</f>
        <v>0</v>
      </c>
      <c r="CZ60" s="64">
        <f t="shared" si="81"/>
        <v>0</v>
      </c>
      <c r="DA60" s="64">
        <f t="shared" si="82"/>
        <v>0</v>
      </c>
      <c r="DB60" s="64">
        <f t="shared" si="83"/>
        <v>0</v>
      </c>
      <c r="DC60" s="64">
        <f t="shared" si="84"/>
        <v>0</v>
      </c>
    </row>
    <row r="61" spans="1:107" ht="30">
      <c r="A61" s="16">
        <v>53</v>
      </c>
      <c r="B61" s="22" t="s">
        <v>95</v>
      </c>
      <c r="C61" s="64">
        <f>'Всего с 01.01.22'!D62</f>
        <v>23157</v>
      </c>
      <c r="D61" s="64">
        <f t="shared" si="1"/>
        <v>5789.25</v>
      </c>
      <c r="E61" s="64">
        <f t="shared" si="2"/>
        <v>5789.25</v>
      </c>
      <c r="F61" s="64">
        <f t="shared" si="3"/>
        <v>5789.25</v>
      </c>
      <c r="G61" s="64">
        <f t="shared" si="4"/>
        <v>5789.25</v>
      </c>
      <c r="H61" s="64">
        <f>'Всего с 01.01.22'!F62</f>
        <v>6492</v>
      </c>
      <c r="I61" s="64">
        <f t="shared" si="5"/>
        <v>1623</v>
      </c>
      <c r="J61" s="64">
        <f t="shared" si="6"/>
        <v>1623</v>
      </c>
      <c r="K61" s="64">
        <f t="shared" si="7"/>
        <v>1623</v>
      </c>
      <c r="L61" s="64">
        <f t="shared" si="8"/>
        <v>1623</v>
      </c>
      <c r="M61" s="64">
        <f>'Всего с 01.01.22'!G62</f>
        <v>51270</v>
      </c>
      <c r="N61" s="64">
        <f t="shared" si="9"/>
        <v>12817.5</v>
      </c>
      <c r="O61" s="64">
        <f t="shared" si="10"/>
        <v>12817.5</v>
      </c>
      <c r="P61" s="64">
        <f t="shared" si="11"/>
        <v>12817.5</v>
      </c>
      <c r="Q61" s="64">
        <f t="shared" si="12"/>
        <v>12817.5</v>
      </c>
      <c r="R61" s="64">
        <f>'Всего с 01.01.22'!H62</f>
        <v>0</v>
      </c>
      <c r="S61" s="64">
        <f t="shared" si="13"/>
        <v>0</v>
      </c>
      <c r="T61" s="64">
        <f t="shared" si="14"/>
        <v>0</v>
      </c>
      <c r="U61" s="64">
        <f t="shared" si="15"/>
        <v>0</v>
      </c>
      <c r="V61" s="64">
        <f t="shared" si="16"/>
        <v>0</v>
      </c>
      <c r="W61" s="64">
        <f>'Всего с 01.01.22'!K62</f>
        <v>0</v>
      </c>
      <c r="X61" s="64">
        <f t="shared" si="17"/>
        <v>0</v>
      </c>
      <c r="Y61" s="64">
        <f t="shared" si="18"/>
        <v>0</v>
      </c>
      <c r="Z61" s="64">
        <f t="shared" si="19"/>
        <v>0</v>
      </c>
      <c r="AA61" s="64">
        <f t="shared" si="20"/>
        <v>0</v>
      </c>
      <c r="AB61" s="64">
        <f>'Всего с 01.01.22'!L62</f>
        <v>0</v>
      </c>
      <c r="AC61" s="64">
        <f t="shared" si="21"/>
        <v>0</v>
      </c>
      <c r="AD61" s="64">
        <f t="shared" si="22"/>
        <v>0</v>
      </c>
      <c r="AE61" s="64">
        <f t="shared" si="23"/>
        <v>0</v>
      </c>
      <c r="AF61" s="64">
        <f t="shared" si="24"/>
        <v>0</v>
      </c>
      <c r="AG61" s="64">
        <f>'Всего с 01.01.22'!M62</f>
        <v>0</v>
      </c>
      <c r="AH61" s="64">
        <f t="shared" si="25"/>
        <v>0</v>
      </c>
      <c r="AI61" s="64">
        <f t="shared" si="26"/>
        <v>0</v>
      </c>
      <c r="AJ61" s="64">
        <f t="shared" si="27"/>
        <v>0</v>
      </c>
      <c r="AK61" s="64">
        <f t="shared" si="85"/>
        <v>0</v>
      </c>
      <c r="AL61" s="64">
        <f>'Всего с 01.01.22'!N62</f>
        <v>0</v>
      </c>
      <c r="AM61" s="64">
        <f t="shared" si="28"/>
        <v>0</v>
      </c>
      <c r="AN61" s="64">
        <f t="shared" si="29"/>
        <v>0</v>
      </c>
      <c r="AO61" s="64">
        <f t="shared" si="30"/>
        <v>0</v>
      </c>
      <c r="AP61" s="64">
        <f t="shared" si="31"/>
        <v>0</v>
      </c>
      <c r="AQ61" s="64">
        <f t="shared" si="32"/>
        <v>54228146.599999994</v>
      </c>
      <c r="AR61" s="64">
        <f t="shared" si="33"/>
        <v>13557036.649999999</v>
      </c>
      <c r="AS61" s="64">
        <f t="shared" si="34"/>
        <v>13557036.649999999</v>
      </c>
      <c r="AT61" s="64">
        <f t="shared" si="35"/>
        <v>13557036.649999999</v>
      </c>
      <c r="AU61" s="64">
        <f t="shared" si="36"/>
        <v>13557036.649999999</v>
      </c>
      <c r="AV61" s="64">
        <f t="shared" si="37"/>
        <v>54228146.599999994</v>
      </c>
      <c r="AW61" s="64">
        <f t="shared" si="38"/>
        <v>13557036.649999999</v>
      </c>
      <c r="AX61" s="64">
        <f t="shared" si="39"/>
        <v>13557036.649999999</v>
      </c>
      <c r="AY61" s="64">
        <f t="shared" si="40"/>
        <v>13557036.649999999</v>
      </c>
      <c r="AZ61" s="64">
        <f t="shared" si="41"/>
        <v>13557036.649999999</v>
      </c>
      <c r="BA61" s="64">
        <f>'Всего с 01.01.22'!Q62</f>
        <v>0</v>
      </c>
      <c r="BB61" s="64">
        <f t="shared" si="0"/>
        <v>0</v>
      </c>
      <c r="BC61" s="64">
        <f t="shared" si="42"/>
        <v>0</v>
      </c>
      <c r="BD61" s="64">
        <f t="shared" si="43"/>
        <v>0</v>
      </c>
      <c r="BE61" s="64">
        <f t="shared" si="44"/>
        <v>0</v>
      </c>
      <c r="BF61" s="64">
        <f>'Всего с 01.01.22'!R62</f>
        <v>48214314.599999994</v>
      </c>
      <c r="BG61" s="64">
        <f t="shared" si="45"/>
        <v>12053578.649999999</v>
      </c>
      <c r="BH61" s="64">
        <f t="shared" si="46"/>
        <v>12053578.649999999</v>
      </c>
      <c r="BI61" s="64">
        <f t="shared" si="47"/>
        <v>12053578.649999999</v>
      </c>
      <c r="BJ61" s="64">
        <f t="shared" si="48"/>
        <v>12053578.649999999</v>
      </c>
      <c r="BK61" s="64">
        <f>'Всего с 01.01.22'!S62</f>
        <v>0</v>
      </c>
      <c r="BL61" s="64">
        <f t="shared" si="49"/>
        <v>0</v>
      </c>
      <c r="BM61" s="64">
        <f t="shared" si="50"/>
        <v>0</v>
      </c>
      <c r="BN61" s="64">
        <f t="shared" si="51"/>
        <v>0</v>
      </c>
      <c r="BO61" s="64">
        <f t="shared" si="52"/>
        <v>0</v>
      </c>
      <c r="BP61" s="64">
        <f>'Всего с 01.01.22'!T62</f>
        <v>0</v>
      </c>
      <c r="BQ61" s="64">
        <f t="shared" si="53"/>
        <v>0</v>
      </c>
      <c r="BR61" s="64">
        <f t="shared" si="54"/>
        <v>0</v>
      </c>
      <c r="BS61" s="64">
        <f t="shared" si="55"/>
        <v>0</v>
      </c>
      <c r="BT61" s="64">
        <f t="shared" si="56"/>
        <v>0</v>
      </c>
      <c r="BU61" s="64">
        <f>'Всего с 01.01.22'!U62</f>
        <v>6013832</v>
      </c>
      <c r="BV61" s="64">
        <f t="shared" si="57"/>
        <v>1503458</v>
      </c>
      <c r="BW61" s="64">
        <f t="shared" si="58"/>
        <v>1503458</v>
      </c>
      <c r="BX61" s="64">
        <f t="shared" si="59"/>
        <v>1503458</v>
      </c>
      <c r="BY61" s="64">
        <f t="shared" si="60"/>
        <v>1503458</v>
      </c>
      <c r="BZ61" s="64">
        <f>'Всего с 01.01.22'!V62</f>
        <v>0</v>
      </c>
      <c r="CA61" s="64">
        <f t="shared" si="61"/>
        <v>0</v>
      </c>
      <c r="CB61" s="64">
        <f t="shared" si="62"/>
        <v>0</v>
      </c>
      <c r="CC61" s="64">
        <f t="shared" si="63"/>
        <v>0</v>
      </c>
      <c r="CD61" s="64">
        <f t="shared" si="64"/>
        <v>0</v>
      </c>
      <c r="CE61" s="64">
        <f>'Всего с 01.01.22'!W62</f>
        <v>0</v>
      </c>
      <c r="CF61" s="64">
        <f t="shared" si="65"/>
        <v>0</v>
      </c>
      <c r="CG61" s="64">
        <f t="shared" si="66"/>
        <v>0</v>
      </c>
      <c r="CH61" s="64">
        <f t="shared" si="67"/>
        <v>0</v>
      </c>
      <c r="CI61" s="64">
        <f t="shared" si="68"/>
        <v>0</v>
      </c>
      <c r="CJ61" s="64">
        <f>'Всего с 01.01.22'!X62</f>
        <v>0</v>
      </c>
      <c r="CK61" s="64">
        <f t="shared" si="69"/>
        <v>0</v>
      </c>
      <c r="CL61" s="64">
        <f t="shared" si="70"/>
        <v>0</v>
      </c>
      <c r="CM61" s="64">
        <f t="shared" si="71"/>
        <v>0</v>
      </c>
      <c r="CN61" s="64">
        <f t="shared" si="72"/>
        <v>0</v>
      </c>
      <c r="CO61" s="64">
        <f>'Всего с 01.01.22'!Y62</f>
        <v>0</v>
      </c>
      <c r="CP61" s="64">
        <f t="shared" si="73"/>
        <v>0</v>
      </c>
      <c r="CQ61" s="64">
        <f t="shared" si="74"/>
        <v>0</v>
      </c>
      <c r="CR61" s="64">
        <f t="shared" si="75"/>
        <v>0</v>
      </c>
      <c r="CS61" s="64">
        <f t="shared" si="76"/>
        <v>0</v>
      </c>
      <c r="CT61" s="64">
        <f>'Всего с 01.01.22'!Z62</f>
        <v>0</v>
      </c>
      <c r="CU61" s="64">
        <f t="shared" si="77"/>
        <v>0</v>
      </c>
      <c r="CV61" s="64">
        <f t="shared" si="78"/>
        <v>0</v>
      </c>
      <c r="CW61" s="64">
        <f t="shared" si="79"/>
        <v>0</v>
      </c>
      <c r="CX61" s="64">
        <f t="shared" si="80"/>
        <v>0</v>
      </c>
      <c r="CY61" s="64">
        <f>'Всего с 01.01.22'!AA62</f>
        <v>0</v>
      </c>
      <c r="CZ61" s="64">
        <f t="shared" si="81"/>
        <v>0</v>
      </c>
      <c r="DA61" s="64">
        <f t="shared" si="82"/>
        <v>0</v>
      </c>
      <c r="DB61" s="64">
        <f t="shared" si="83"/>
        <v>0</v>
      </c>
      <c r="DC61" s="64">
        <f t="shared" si="84"/>
        <v>0</v>
      </c>
    </row>
    <row r="62" spans="1:107" ht="15">
      <c r="A62" s="16">
        <v>54</v>
      </c>
      <c r="B62" s="22" t="s">
        <v>152</v>
      </c>
      <c r="C62" s="64">
        <f>'Всего с 01.01.22'!D63</f>
        <v>8820</v>
      </c>
      <c r="D62" s="64">
        <f t="shared" si="1"/>
        <v>2205</v>
      </c>
      <c r="E62" s="64">
        <f t="shared" si="2"/>
        <v>2205</v>
      </c>
      <c r="F62" s="64">
        <f t="shared" si="3"/>
        <v>2205</v>
      </c>
      <c r="G62" s="64">
        <f t="shared" si="4"/>
        <v>2205</v>
      </c>
      <c r="H62" s="64">
        <f>'Всего с 01.01.22'!F63</f>
        <v>3000</v>
      </c>
      <c r="I62" s="64">
        <f t="shared" si="5"/>
        <v>750</v>
      </c>
      <c r="J62" s="64">
        <f t="shared" si="6"/>
        <v>750</v>
      </c>
      <c r="K62" s="64">
        <f t="shared" si="7"/>
        <v>750</v>
      </c>
      <c r="L62" s="64">
        <f t="shared" si="8"/>
        <v>750</v>
      </c>
      <c r="M62" s="64">
        <f>'Всего с 01.01.22'!G63</f>
        <v>15534</v>
      </c>
      <c r="N62" s="64">
        <f t="shared" si="9"/>
        <v>3883.5</v>
      </c>
      <c r="O62" s="64">
        <f t="shared" si="10"/>
        <v>3883.5</v>
      </c>
      <c r="P62" s="64">
        <f t="shared" si="11"/>
        <v>3883.5</v>
      </c>
      <c r="Q62" s="64">
        <f t="shared" si="12"/>
        <v>3883.5</v>
      </c>
      <c r="R62" s="64">
        <f>'Всего с 01.01.22'!H63</f>
        <v>0</v>
      </c>
      <c r="S62" s="64">
        <f t="shared" si="13"/>
        <v>0</v>
      </c>
      <c r="T62" s="64">
        <f t="shared" si="14"/>
        <v>0</v>
      </c>
      <c r="U62" s="64">
        <f t="shared" si="15"/>
        <v>0</v>
      </c>
      <c r="V62" s="64">
        <f t="shared" si="16"/>
        <v>0</v>
      </c>
      <c r="W62" s="64">
        <f>'Всего с 01.01.22'!K63</f>
        <v>0</v>
      </c>
      <c r="X62" s="64">
        <f t="shared" si="17"/>
        <v>0</v>
      </c>
      <c r="Y62" s="64">
        <f t="shared" si="18"/>
        <v>0</v>
      </c>
      <c r="Z62" s="64">
        <f t="shared" si="19"/>
        <v>0</v>
      </c>
      <c r="AA62" s="64">
        <f t="shared" si="20"/>
        <v>0</v>
      </c>
      <c r="AB62" s="64">
        <f>'Всего с 01.01.22'!L63</f>
        <v>0</v>
      </c>
      <c r="AC62" s="64">
        <f t="shared" si="21"/>
        <v>0</v>
      </c>
      <c r="AD62" s="64">
        <f t="shared" si="22"/>
        <v>0</v>
      </c>
      <c r="AE62" s="64">
        <f t="shared" si="23"/>
        <v>0</v>
      </c>
      <c r="AF62" s="64">
        <f t="shared" si="24"/>
        <v>0</v>
      </c>
      <c r="AG62" s="64">
        <f>'Всего с 01.01.22'!M63</f>
        <v>0</v>
      </c>
      <c r="AH62" s="64">
        <f t="shared" si="25"/>
        <v>0</v>
      </c>
      <c r="AI62" s="64">
        <f t="shared" si="26"/>
        <v>0</v>
      </c>
      <c r="AJ62" s="64">
        <f t="shared" si="27"/>
        <v>0</v>
      </c>
      <c r="AK62" s="64">
        <f t="shared" si="85"/>
        <v>0</v>
      </c>
      <c r="AL62" s="64">
        <f>'Всего с 01.01.22'!N63</f>
        <v>0</v>
      </c>
      <c r="AM62" s="64">
        <f t="shared" si="28"/>
        <v>0</v>
      </c>
      <c r="AN62" s="64">
        <f t="shared" si="29"/>
        <v>0</v>
      </c>
      <c r="AO62" s="64">
        <f t="shared" si="30"/>
        <v>0</v>
      </c>
      <c r="AP62" s="64">
        <f t="shared" si="31"/>
        <v>0</v>
      </c>
      <c r="AQ62" s="64">
        <f t="shared" si="32"/>
        <v>22806240</v>
      </c>
      <c r="AR62" s="64">
        <f t="shared" si="33"/>
        <v>5701560</v>
      </c>
      <c r="AS62" s="64">
        <f t="shared" si="34"/>
        <v>5701560</v>
      </c>
      <c r="AT62" s="64">
        <f t="shared" si="35"/>
        <v>5701560</v>
      </c>
      <c r="AU62" s="64">
        <f t="shared" si="36"/>
        <v>5701560</v>
      </c>
      <c r="AV62" s="64">
        <f t="shared" si="37"/>
        <v>22806240</v>
      </c>
      <c r="AW62" s="64">
        <f t="shared" si="38"/>
        <v>5701560</v>
      </c>
      <c r="AX62" s="64">
        <f t="shared" si="39"/>
        <v>5701560</v>
      </c>
      <c r="AY62" s="64">
        <f t="shared" si="40"/>
        <v>5701560</v>
      </c>
      <c r="AZ62" s="64">
        <f t="shared" si="41"/>
        <v>5701560</v>
      </c>
      <c r="BA62" s="64">
        <f>'Всего с 01.01.22'!Q63</f>
        <v>0</v>
      </c>
      <c r="BB62" s="64">
        <f t="shared" si="0"/>
        <v>0</v>
      </c>
      <c r="BC62" s="64">
        <f t="shared" si="42"/>
        <v>0</v>
      </c>
      <c r="BD62" s="64">
        <f t="shared" si="43"/>
        <v>0</v>
      </c>
      <c r="BE62" s="64">
        <f t="shared" si="44"/>
        <v>0</v>
      </c>
      <c r="BF62" s="64">
        <f>'Всего с 01.01.22'!R63</f>
        <v>20036640</v>
      </c>
      <c r="BG62" s="64">
        <f t="shared" si="45"/>
        <v>5009160</v>
      </c>
      <c r="BH62" s="64">
        <f t="shared" si="46"/>
        <v>5009160</v>
      </c>
      <c r="BI62" s="64">
        <f t="shared" si="47"/>
        <v>5009160</v>
      </c>
      <c r="BJ62" s="64">
        <f t="shared" si="48"/>
        <v>5009160</v>
      </c>
      <c r="BK62" s="64">
        <f>'Всего с 01.01.22'!S63</f>
        <v>0</v>
      </c>
      <c r="BL62" s="64">
        <f t="shared" si="49"/>
        <v>0</v>
      </c>
      <c r="BM62" s="64">
        <f t="shared" si="50"/>
        <v>0</v>
      </c>
      <c r="BN62" s="64">
        <f t="shared" si="51"/>
        <v>0</v>
      </c>
      <c r="BO62" s="64">
        <f t="shared" si="52"/>
        <v>0</v>
      </c>
      <c r="BP62" s="64">
        <f>'Всего с 01.01.22'!T63</f>
        <v>0</v>
      </c>
      <c r="BQ62" s="64">
        <f t="shared" si="53"/>
        <v>0</v>
      </c>
      <c r="BR62" s="64">
        <f t="shared" si="54"/>
        <v>0</v>
      </c>
      <c r="BS62" s="64">
        <f t="shared" si="55"/>
        <v>0</v>
      </c>
      <c r="BT62" s="64">
        <f t="shared" si="56"/>
        <v>0</v>
      </c>
      <c r="BU62" s="64">
        <f>'Всего с 01.01.22'!U63</f>
        <v>2769600</v>
      </c>
      <c r="BV62" s="64">
        <f t="shared" si="57"/>
        <v>692400</v>
      </c>
      <c r="BW62" s="64">
        <f t="shared" si="58"/>
        <v>692400</v>
      </c>
      <c r="BX62" s="64">
        <f t="shared" si="59"/>
        <v>692400</v>
      </c>
      <c r="BY62" s="64">
        <f t="shared" si="60"/>
        <v>692400</v>
      </c>
      <c r="BZ62" s="64">
        <f>'Всего с 01.01.22'!V63</f>
        <v>0</v>
      </c>
      <c r="CA62" s="64">
        <f t="shared" si="61"/>
        <v>0</v>
      </c>
      <c r="CB62" s="64">
        <f t="shared" si="62"/>
        <v>0</v>
      </c>
      <c r="CC62" s="64">
        <f t="shared" si="63"/>
        <v>0</v>
      </c>
      <c r="CD62" s="64">
        <f t="shared" si="64"/>
        <v>0</v>
      </c>
      <c r="CE62" s="64">
        <f>'Всего с 01.01.22'!W63</f>
        <v>0</v>
      </c>
      <c r="CF62" s="64">
        <f t="shared" si="65"/>
        <v>0</v>
      </c>
      <c r="CG62" s="64">
        <f t="shared" si="66"/>
        <v>0</v>
      </c>
      <c r="CH62" s="64">
        <f t="shared" si="67"/>
        <v>0</v>
      </c>
      <c r="CI62" s="64">
        <f t="shared" si="68"/>
        <v>0</v>
      </c>
      <c r="CJ62" s="64">
        <f>'Всего с 01.01.22'!X63</f>
        <v>0</v>
      </c>
      <c r="CK62" s="64">
        <f t="shared" si="69"/>
        <v>0</v>
      </c>
      <c r="CL62" s="64">
        <f t="shared" si="70"/>
        <v>0</v>
      </c>
      <c r="CM62" s="64">
        <f t="shared" si="71"/>
        <v>0</v>
      </c>
      <c r="CN62" s="64">
        <f t="shared" si="72"/>
        <v>0</v>
      </c>
      <c r="CO62" s="64">
        <f>'Всего с 01.01.22'!Y63</f>
        <v>0</v>
      </c>
      <c r="CP62" s="64">
        <f t="shared" si="73"/>
        <v>0</v>
      </c>
      <c r="CQ62" s="64">
        <f t="shared" si="74"/>
        <v>0</v>
      </c>
      <c r="CR62" s="64">
        <f t="shared" si="75"/>
        <v>0</v>
      </c>
      <c r="CS62" s="64">
        <f t="shared" si="76"/>
        <v>0</v>
      </c>
      <c r="CT62" s="64">
        <f>'Всего с 01.01.22'!Z63</f>
        <v>0</v>
      </c>
      <c r="CU62" s="64">
        <f t="shared" si="77"/>
        <v>0</v>
      </c>
      <c r="CV62" s="64">
        <f t="shared" si="78"/>
        <v>0</v>
      </c>
      <c r="CW62" s="64">
        <f t="shared" si="79"/>
        <v>0</v>
      </c>
      <c r="CX62" s="64">
        <f t="shared" si="80"/>
        <v>0</v>
      </c>
      <c r="CY62" s="64">
        <f>'Всего с 01.01.22'!AA63</f>
        <v>0</v>
      </c>
      <c r="CZ62" s="64">
        <f t="shared" si="81"/>
        <v>0</v>
      </c>
      <c r="DA62" s="64">
        <f t="shared" si="82"/>
        <v>0</v>
      </c>
      <c r="DB62" s="64">
        <f t="shared" si="83"/>
        <v>0</v>
      </c>
      <c r="DC62" s="64">
        <f t="shared" si="84"/>
        <v>0</v>
      </c>
    </row>
    <row r="63" spans="1:107" ht="15">
      <c r="A63" s="16">
        <v>55</v>
      </c>
      <c r="B63" s="22" t="s">
        <v>153</v>
      </c>
      <c r="C63" s="64">
        <f>'Всего с 01.01.22'!D64</f>
        <v>0</v>
      </c>
      <c r="D63" s="64">
        <f t="shared" si="1"/>
        <v>0</v>
      </c>
      <c r="E63" s="64">
        <f t="shared" si="2"/>
        <v>0</v>
      </c>
      <c r="F63" s="64">
        <f t="shared" si="3"/>
        <v>0</v>
      </c>
      <c r="G63" s="64">
        <f t="shared" si="4"/>
        <v>0</v>
      </c>
      <c r="H63" s="64">
        <f>'Всего с 01.01.22'!F64</f>
        <v>0</v>
      </c>
      <c r="I63" s="64">
        <f t="shared" si="5"/>
        <v>0</v>
      </c>
      <c r="J63" s="64">
        <f t="shared" si="6"/>
        <v>0</v>
      </c>
      <c r="K63" s="64">
        <f t="shared" si="7"/>
        <v>0</v>
      </c>
      <c r="L63" s="64">
        <f t="shared" si="8"/>
        <v>0</v>
      </c>
      <c r="M63" s="64">
        <f>'Всего с 01.01.22'!G64</f>
        <v>0</v>
      </c>
      <c r="N63" s="64">
        <f t="shared" si="9"/>
        <v>0</v>
      </c>
      <c r="O63" s="64">
        <f t="shared" si="10"/>
        <v>0</v>
      </c>
      <c r="P63" s="64">
        <f t="shared" si="11"/>
        <v>0</v>
      </c>
      <c r="Q63" s="64">
        <f t="shared" si="12"/>
        <v>0</v>
      </c>
      <c r="R63" s="64">
        <f>'Всего с 01.01.22'!H64</f>
        <v>0</v>
      </c>
      <c r="S63" s="64">
        <f t="shared" si="13"/>
        <v>0</v>
      </c>
      <c r="T63" s="64">
        <f t="shared" si="14"/>
        <v>0</v>
      </c>
      <c r="U63" s="64">
        <f t="shared" si="15"/>
        <v>0</v>
      </c>
      <c r="V63" s="64">
        <f t="shared" si="16"/>
        <v>0</v>
      </c>
      <c r="W63" s="64">
        <f>'Всего с 01.01.22'!K64</f>
        <v>0</v>
      </c>
      <c r="X63" s="64">
        <f t="shared" si="17"/>
        <v>0</v>
      </c>
      <c r="Y63" s="64">
        <f t="shared" si="18"/>
        <v>0</v>
      </c>
      <c r="Z63" s="64">
        <f t="shared" si="19"/>
        <v>0</v>
      </c>
      <c r="AA63" s="64">
        <f t="shared" si="20"/>
        <v>0</v>
      </c>
      <c r="AB63" s="64">
        <f>'Всего с 01.01.22'!L64</f>
        <v>0</v>
      </c>
      <c r="AC63" s="64">
        <f t="shared" si="21"/>
        <v>0</v>
      </c>
      <c r="AD63" s="64">
        <f t="shared" si="22"/>
        <v>0</v>
      </c>
      <c r="AE63" s="64">
        <f t="shared" si="23"/>
        <v>0</v>
      </c>
      <c r="AF63" s="64">
        <f t="shared" si="24"/>
        <v>0</v>
      </c>
      <c r="AG63" s="64">
        <f>'Всего с 01.01.22'!M64</f>
        <v>0</v>
      </c>
      <c r="AH63" s="64">
        <f t="shared" si="25"/>
        <v>0</v>
      </c>
      <c r="AI63" s="64">
        <f t="shared" si="26"/>
        <v>0</v>
      </c>
      <c r="AJ63" s="64">
        <f t="shared" si="27"/>
        <v>0</v>
      </c>
      <c r="AK63" s="64">
        <f t="shared" si="85"/>
        <v>0</v>
      </c>
      <c r="AL63" s="64">
        <f>'Всего с 01.01.22'!N64</f>
        <v>0</v>
      </c>
      <c r="AM63" s="64">
        <f t="shared" si="28"/>
        <v>0</v>
      </c>
      <c r="AN63" s="64">
        <f t="shared" si="29"/>
        <v>0</v>
      </c>
      <c r="AO63" s="64">
        <f t="shared" si="30"/>
        <v>0</v>
      </c>
      <c r="AP63" s="64">
        <f t="shared" si="31"/>
        <v>0</v>
      </c>
      <c r="AQ63" s="64">
        <f t="shared" si="32"/>
        <v>28035431</v>
      </c>
      <c r="AR63" s="64">
        <f t="shared" si="33"/>
        <v>7008857.75</v>
      </c>
      <c r="AS63" s="64">
        <f t="shared" si="34"/>
        <v>7008857.75</v>
      </c>
      <c r="AT63" s="64">
        <f t="shared" si="35"/>
        <v>7008857.75</v>
      </c>
      <c r="AU63" s="64">
        <f t="shared" si="36"/>
        <v>7008857.75</v>
      </c>
      <c r="AV63" s="64">
        <f t="shared" si="37"/>
        <v>28035431</v>
      </c>
      <c r="AW63" s="64">
        <f t="shared" si="38"/>
        <v>7008857.75</v>
      </c>
      <c r="AX63" s="64">
        <f t="shared" si="39"/>
        <v>7008857.75</v>
      </c>
      <c r="AY63" s="64">
        <f t="shared" si="40"/>
        <v>7008857.75</v>
      </c>
      <c r="AZ63" s="64">
        <f t="shared" si="41"/>
        <v>7008857.75</v>
      </c>
      <c r="BA63" s="64">
        <f>'Всего с 01.01.22'!Q64</f>
        <v>0</v>
      </c>
      <c r="BB63" s="64">
        <f t="shared" si="0"/>
        <v>0</v>
      </c>
      <c r="BC63" s="64">
        <f t="shared" si="42"/>
        <v>0</v>
      </c>
      <c r="BD63" s="64">
        <f t="shared" si="43"/>
        <v>0</v>
      </c>
      <c r="BE63" s="64">
        <f t="shared" si="44"/>
        <v>0</v>
      </c>
      <c r="BF63" s="64">
        <f>'Всего с 01.01.22'!R64</f>
        <v>0</v>
      </c>
      <c r="BG63" s="64">
        <f t="shared" si="45"/>
        <v>0</v>
      </c>
      <c r="BH63" s="64">
        <f t="shared" si="46"/>
        <v>0</v>
      </c>
      <c r="BI63" s="64">
        <f t="shared" si="47"/>
        <v>0</v>
      </c>
      <c r="BJ63" s="64">
        <f t="shared" si="48"/>
        <v>0</v>
      </c>
      <c r="BK63" s="64">
        <f>'Всего с 01.01.22'!S64</f>
        <v>28035431</v>
      </c>
      <c r="BL63" s="64">
        <f t="shared" si="49"/>
        <v>7008857.75</v>
      </c>
      <c r="BM63" s="64">
        <f t="shared" si="50"/>
        <v>7008857.75</v>
      </c>
      <c r="BN63" s="64">
        <f t="shared" si="51"/>
        <v>7008857.75</v>
      </c>
      <c r="BO63" s="64">
        <f t="shared" si="52"/>
        <v>7008857.75</v>
      </c>
      <c r="BP63" s="64">
        <f>'Всего с 01.01.22'!T64</f>
        <v>0</v>
      </c>
      <c r="BQ63" s="64">
        <f t="shared" si="53"/>
        <v>0</v>
      </c>
      <c r="BR63" s="64">
        <f t="shared" si="54"/>
        <v>0</v>
      </c>
      <c r="BS63" s="64">
        <f t="shared" si="55"/>
        <v>0</v>
      </c>
      <c r="BT63" s="64">
        <f t="shared" si="56"/>
        <v>0</v>
      </c>
      <c r="BU63" s="64">
        <f>'Всего с 01.01.22'!U64</f>
        <v>0</v>
      </c>
      <c r="BV63" s="64">
        <f t="shared" si="57"/>
        <v>0</v>
      </c>
      <c r="BW63" s="64">
        <f t="shared" si="58"/>
        <v>0</v>
      </c>
      <c r="BX63" s="64">
        <f t="shared" si="59"/>
        <v>0</v>
      </c>
      <c r="BY63" s="64">
        <f t="shared" si="60"/>
        <v>0</v>
      </c>
      <c r="BZ63" s="64">
        <f>'Всего с 01.01.22'!V64</f>
        <v>0</v>
      </c>
      <c r="CA63" s="64">
        <f t="shared" si="61"/>
        <v>0</v>
      </c>
      <c r="CB63" s="64">
        <f t="shared" si="62"/>
        <v>0</v>
      </c>
      <c r="CC63" s="64">
        <f t="shared" si="63"/>
        <v>0</v>
      </c>
      <c r="CD63" s="64">
        <f t="shared" si="64"/>
        <v>0</v>
      </c>
      <c r="CE63" s="64">
        <f>'Всего с 01.01.22'!W64</f>
        <v>0</v>
      </c>
      <c r="CF63" s="64">
        <f t="shared" si="65"/>
        <v>0</v>
      </c>
      <c r="CG63" s="64">
        <f t="shared" si="66"/>
        <v>0</v>
      </c>
      <c r="CH63" s="64">
        <f t="shared" si="67"/>
        <v>0</v>
      </c>
      <c r="CI63" s="64">
        <f t="shared" si="68"/>
        <v>0</v>
      </c>
      <c r="CJ63" s="64">
        <f>'Всего с 01.01.22'!X64</f>
        <v>0</v>
      </c>
      <c r="CK63" s="64">
        <f t="shared" si="69"/>
        <v>0</v>
      </c>
      <c r="CL63" s="64">
        <f t="shared" si="70"/>
        <v>0</v>
      </c>
      <c r="CM63" s="64">
        <f t="shared" si="71"/>
        <v>0</v>
      </c>
      <c r="CN63" s="64">
        <f t="shared" si="72"/>
        <v>0</v>
      </c>
      <c r="CO63" s="64">
        <f>'Всего с 01.01.22'!Y64</f>
        <v>0</v>
      </c>
      <c r="CP63" s="64">
        <f t="shared" si="73"/>
        <v>0</v>
      </c>
      <c r="CQ63" s="64">
        <f t="shared" si="74"/>
        <v>0</v>
      </c>
      <c r="CR63" s="64">
        <f t="shared" si="75"/>
        <v>0</v>
      </c>
      <c r="CS63" s="64">
        <f t="shared" si="76"/>
        <v>0</v>
      </c>
      <c r="CT63" s="64">
        <f>'Всего с 01.01.22'!Z64</f>
        <v>0</v>
      </c>
      <c r="CU63" s="64">
        <f t="shared" si="77"/>
        <v>0</v>
      </c>
      <c r="CV63" s="64">
        <f t="shared" si="78"/>
        <v>0</v>
      </c>
      <c r="CW63" s="64">
        <f t="shared" si="79"/>
        <v>0</v>
      </c>
      <c r="CX63" s="64">
        <f t="shared" si="80"/>
        <v>0</v>
      </c>
      <c r="CY63" s="64">
        <f>'Всего с 01.01.22'!AA64</f>
        <v>0</v>
      </c>
      <c r="CZ63" s="64">
        <f t="shared" si="81"/>
        <v>0</v>
      </c>
      <c r="DA63" s="64">
        <f t="shared" si="82"/>
        <v>0</v>
      </c>
      <c r="DB63" s="64">
        <f t="shared" si="83"/>
        <v>0</v>
      </c>
      <c r="DC63" s="64">
        <f t="shared" si="84"/>
        <v>0</v>
      </c>
    </row>
    <row r="64" spans="1:107" ht="15">
      <c r="A64" s="16">
        <v>56</v>
      </c>
      <c r="B64" s="23" t="s">
        <v>98</v>
      </c>
      <c r="C64" s="64">
        <f>'Всего с 01.01.22'!D65</f>
        <v>0</v>
      </c>
      <c r="D64" s="64">
        <f t="shared" si="1"/>
        <v>0</v>
      </c>
      <c r="E64" s="64">
        <f t="shared" si="2"/>
        <v>0</v>
      </c>
      <c r="F64" s="64">
        <f t="shared" si="3"/>
        <v>0</v>
      </c>
      <c r="G64" s="64">
        <f t="shared" si="4"/>
        <v>0</v>
      </c>
      <c r="H64" s="64">
        <f>'Всего с 01.01.22'!F65</f>
        <v>0</v>
      </c>
      <c r="I64" s="64">
        <f t="shared" si="5"/>
        <v>0</v>
      </c>
      <c r="J64" s="64">
        <f t="shared" si="6"/>
        <v>0</v>
      </c>
      <c r="K64" s="64">
        <f t="shared" si="7"/>
        <v>0</v>
      </c>
      <c r="L64" s="64">
        <f t="shared" si="8"/>
        <v>0</v>
      </c>
      <c r="M64" s="64">
        <f>'Всего с 01.01.22'!G65</f>
        <v>0</v>
      </c>
      <c r="N64" s="64">
        <f t="shared" si="9"/>
        <v>0</v>
      </c>
      <c r="O64" s="64">
        <f t="shared" si="10"/>
        <v>0</v>
      </c>
      <c r="P64" s="64">
        <f t="shared" si="11"/>
        <v>0</v>
      </c>
      <c r="Q64" s="64">
        <f t="shared" si="12"/>
        <v>0</v>
      </c>
      <c r="R64" s="64">
        <f>'Всего с 01.01.22'!H65</f>
        <v>0</v>
      </c>
      <c r="S64" s="64">
        <f t="shared" si="13"/>
        <v>0</v>
      </c>
      <c r="T64" s="64">
        <f t="shared" si="14"/>
        <v>0</v>
      </c>
      <c r="U64" s="64">
        <f t="shared" si="15"/>
        <v>0</v>
      </c>
      <c r="V64" s="64">
        <f t="shared" si="16"/>
        <v>0</v>
      </c>
      <c r="W64" s="64">
        <f>'Всего с 01.01.22'!K65</f>
        <v>0</v>
      </c>
      <c r="X64" s="64">
        <f t="shared" si="17"/>
        <v>0</v>
      </c>
      <c r="Y64" s="64">
        <f t="shared" si="18"/>
        <v>0</v>
      </c>
      <c r="Z64" s="64">
        <f t="shared" si="19"/>
        <v>0</v>
      </c>
      <c r="AA64" s="64">
        <f t="shared" si="20"/>
        <v>0</v>
      </c>
      <c r="AB64" s="64">
        <f>'Всего с 01.01.22'!L65</f>
        <v>0</v>
      </c>
      <c r="AC64" s="64">
        <f t="shared" si="21"/>
        <v>0</v>
      </c>
      <c r="AD64" s="64">
        <f t="shared" si="22"/>
        <v>0</v>
      </c>
      <c r="AE64" s="64">
        <f t="shared" si="23"/>
        <v>0</v>
      </c>
      <c r="AF64" s="64">
        <f t="shared" si="24"/>
        <v>0</v>
      </c>
      <c r="AG64" s="64">
        <f>'Всего с 01.01.22'!M65</f>
        <v>0</v>
      </c>
      <c r="AH64" s="64">
        <f t="shared" si="25"/>
        <v>0</v>
      </c>
      <c r="AI64" s="64">
        <f t="shared" si="26"/>
        <v>0</v>
      </c>
      <c r="AJ64" s="64">
        <f t="shared" si="27"/>
        <v>0</v>
      </c>
      <c r="AK64" s="64">
        <f t="shared" si="85"/>
        <v>0</v>
      </c>
      <c r="AL64" s="64">
        <f>'Всего с 01.01.22'!N65</f>
        <v>0</v>
      </c>
      <c r="AM64" s="64">
        <f t="shared" si="28"/>
        <v>0</v>
      </c>
      <c r="AN64" s="64">
        <f t="shared" si="29"/>
        <v>0</v>
      </c>
      <c r="AO64" s="64">
        <f t="shared" si="30"/>
        <v>0</v>
      </c>
      <c r="AP64" s="64">
        <f t="shared" si="31"/>
        <v>0</v>
      </c>
      <c r="AQ64" s="64">
        <f t="shared" si="32"/>
        <v>61359823</v>
      </c>
      <c r="AR64" s="64">
        <f t="shared" si="33"/>
        <v>15339955.75</v>
      </c>
      <c r="AS64" s="64">
        <f t="shared" si="34"/>
        <v>15339955.75</v>
      </c>
      <c r="AT64" s="64">
        <f t="shared" si="35"/>
        <v>15339955.75</v>
      </c>
      <c r="AU64" s="64">
        <f t="shared" si="36"/>
        <v>15339955.75</v>
      </c>
      <c r="AV64" s="64">
        <f t="shared" si="37"/>
        <v>61359823</v>
      </c>
      <c r="AW64" s="64">
        <f t="shared" si="38"/>
        <v>15339955.75</v>
      </c>
      <c r="AX64" s="64">
        <f t="shared" si="39"/>
        <v>15339955.75</v>
      </c>
      <c r="AY64" s="64">
        <f t="shared" si="40"/>
        <v>15339955.75</v>
      </c>
      <c r="AZ64" s="64">
        <f t="shared" si="41"/>
        <v>15339955.75</v>
      </c>
      <c r="BA64" s="64">
        <f>'Всего с 01.01.22'!Q65</f>
        <v>0</v>
      </c>
      <c r="BB64" s="64">
        <f t="shared" si="0"/>
        <v>0</v>
      </c>
      <c r="BC64" s="64">
        <f t="shared" si="42"/>
        <v>0</v>
      </c>
      <c r="BD64" s="64">
        <f t="shared" si="43"/>
        <v>0</v>
      </c>
      <c r="BE64" s="64">
        <f t="shared" si="44"/>
        <v>0</v>
      </c>
      <c r="BF64" s="64">
        <f>'Всего с 01.01.22'!R65</f>
        <v>0</v>
      </c>
      <c r="BG64" s="64">
        <f t="shared" si="45"/>
        <v>0</v>
      </c>
      <c r="BH64" s="64">
        <f t="shared" si="46"/>
        <v>0</v>
      </c>
      <c r="BI64" s="64">
        <f t="shared" si="47"/>
        <v>0</v>
      </c>
      <c r="BJ64" s="64">
        <f t="shared" si="48"/>
        <v>0</v>
      </c>
      <c r="BK64" s="64">
        <f>'Всего с 01.01.22'!S65</f>
        <v>61359823</v>
      </c>
      <c r="BL64" s="64">
        <f t="shared" si="49"/>
        <v>15339955.75</v>
      </c>
      <c r="BM64" s="64">
        <f t="shared" si="50"/>
        <v>15339955.75</v>
      </c>
      <c r="BN64" s="64">
        <f t="shared" si="51"/>
        <v>15339955.75</v>
      </c>
      <c r="BO64" s="64">
        <f t="shared" si="52"/>
        <v>15339955.75</v>
      </c>
      <c r="BP64" s="64">
        <f>'Всего с 01.01.22'!T65</f>
        <v>0</v>
      </c>
      <c r="BQ64" s="64">
        <f t="shared" si="53"/>
        <v>0</v>
      </c>
      <c r="BR64" s="64">
        <f t="shared" si="54"/>
        <v>0</v>
      </c>
      <c r="BS64" s="64">
        <f t="shared" si="55"/>
        <v>0</v>
      </c>
      <c r="BT64" s="64">
        <f t="shared" si="56"/>
        <v>0</v>
      </c>
      <c r="BU64" s="64">
        <f>'Всего с 01.01.22'!U65</f>
        <v>0</v>
      </c>
      <c r="BV64" s="64">
        <f t="shared" si="57"/>
        <v>0</v>
      </c>
      <c r="BW64" s="64">
        <f t="shared" si="58"/>
        <v>0</v>
      </c>
      <c r="BX64" s="64">
        <f t="shared" si="59"/>
        <v>0</v>
      </c>
      <c r="BY64" s="64">
        <f t="shared" si="60"/>
        <v>0</v>
      </c>
      <c r="BZ64" s="64">
        <f>'Всего с 01.01.22'!V65</f>
        <v>0</v>
      </c>
      <c r="CA64" s="64">
        <f t="shared" si="61"/>
        <v>0</v>
      </c>
      <c r="CB64" s="64">
        <f t="shared" si="62"/>
        <v>0</v>
      </c>
      <c r="CC64" s="64">
        <f t="shared" si="63"/>
        <v>0</v>
      </c>
      <c r="CD64" s="64">
        <f t="shared" si="64"/>
        <v>0</v>
      </c>
      <c r="CE64" s="64">
        <f>'Всего с 01.01.22'!W65</f>
        <v>0</v>
      </c>
      <c r="CF64" s="64">
        <f t="shared" si="65"/>
        <v>0</v>
      </c>
      <c r="CG64" s="64">
        <f t="shared" si="66"/>
        <v>0</v>
      </c>
      <c r="CH64" s="64">
        <f t="shared" si="67"/>
        <v>0</v>
      </c>
      <c r="CI64" s="64">
        <f t="shared" si="68"/>
        <v>0</v>
      </c>
      <c r="CJ64" s="64">
        <f>'Всего с 01.01.22'!X65</f>
        <v>0</v>
      </c>
      <c r="CK64" s="64">
        <f t="shared" si="69"/>
        <v>0</v>
      </c>
      <c r="CL64" s="64">
        <f t="shared" si="70"/>
        <v>0</v>
      </c>
      <c r="CM64" s="64">
        <f t="shared" si="71"/>
        <v>0</v>
      </c>
      <c r="CN64" s="64">
        <f t="shared" si="72"/>
        <v>0</v>
      </c>
      <c r="CO64" s="64">
        <f>'Всего с 01.01.22'!Y65</f>
        <v>0</v>
      </c>
      <c r="CP64" s="64">
        <f t="shared" si="73"/>
        <v>0</v>
      </c>
      <c r="CQ64" s="64">
        <f t="shared" si="74"/>
        <v>0</v>
      </c>
      <c r="CR64" s="64">
        <f t="shared" si="75"/>
        <v>0</v>
      </c>
      <c r="CS64" s="64">
        <f t="shared" si="76"/>
        <v>0</v>
      </c>
      <c r="CT64" s="64">
        <f>'Всего с 01.01.22'!Z65</f>
        <v>0</v>
      </c>
      <c r="CU64" s="64">
        <f t="shared" si="77"/>
        <v>0</v>
      </c>
      <c r="CV64" s="64">
        <f t="shared" si="78"/>
        <v>0</v>
      </c>
      <c r="CW64" s="64">
        <f t="shared" si="79"/>
        <v>0</v>
      </c>
      <c r="CX64" s="64">
        <f t="shared" si="80"/>
        <v>0</v>
      </c>
      <c r="CY64" s="64">
        <f>'Всего с 01.01.22'!AA65</f>
        <v>0</v>
      </c>
      <c r="CZ64" s="64">
        <f t="shared" si="81"/>
        <v>0</v>
      </c>
      <c r="DA64" s="64">
        <f t="shared" si="82"/>
        <v>0</v>
      </c>
      <c r="DB64" s="64">
        <f t="shared" si="83"/>
        <v>0</v>
      </c>
      <c r="DC64" s="64">
        <f t="shared" si="84"/>
        <v>0</v>
      </c>
    </row>
    <row r="65" spans="1:107" ht="15">
      <c r="A65" s="16">
        <v>57</v>
      </c>
      <c r="B65" s="23" t="s">
        <v>99</v>
      </c>
      <c r="C65" s="64">
        <f>'Всего с 01.01.22'!D66</f>
        <v>0</v>
      </c>
      <c r="D65" s="64">
        <f t="shared" si="1"/>
        <v>0</v>
      </c>
      <c r="E65" s="64">
        <f t="shared" si="2"/>
        <v>0</v>
      </c>
      <c r="F65" s="64">
        <f t="shared" si="3"/>
        <v>0</v>
      </c>
      <c r="G65" s="64">
        <f t="shared" si="4"/>
        <v>0</v>
      </c>
      <c r="H65" s="64">
        <f>'Всего с 01.01.22'!F66</f>
        <v>0</v>
      </c>
      <c r="I65" s="64">
        <f t="shared" si="5"/>
        <v>0</v>
      </c>
      <c r="J65" s="64">
        <f t="shared" si="6"/>
        <v>0</v>
      </c>
      <c r="K65" s="64">
        <f t="shared" si="7"/>
        <v>0</v>
      </c>
      <c r="L65" s="64">
        <f t="shared" si="8"/>
        <v>0</v>
      </c>
      <c r="M65" s="64">
        <f>'Всего с 01.01.22'!G66</f>
        <v>0</v>
      </c>
      <c r="N65" s="64">
        <f t="shared" si="9"/>
        <v>0</v>
      </c>
      <c r="O65" s="64">
        <f t="shared" si="10"/>
        <v>0</v>
      </c>
      <c r="P65" s="64">
        <f t="shared" si="11"/>
        <v>0</v>
      </c>
      <c r="Q65" s="64">
        <f t="shared" si="12"/>
        <v>0</v>
      </c>
      <c r="R65" s="64">
        <f>'Всего с 01.01.22'!H66</f>
        <v>0</v>
      </c>
      <c r="S65" s="64">
        <f t="shared" si="13"/>
        <v>0</v>
      </c>
      <c r="T65" s="64">
        <f t="shared" si="14"/>
        <v>0</v>
      </c>
      <c r="U65" s="64">
        <f t="shared" si="15"/>
        <v>0</v>
      </c>
      <c r="V65" s="64">
        <f t="shared" si="16"/>
        <v>0</v>
      </c>
      <c r="W65" s="64">
        <f>'Всего с 01.01.22'!K66</f>
        <v>0</v>
      </c>
      <c r="X65" s="64">
        <f t="shared" si="17"/>
        <v>0</v>
      </c>
      <c r="Y65" s="64">
        <f t="shared" si="18"/>
        <v>0</v>
      </c>
      <c r="Z65" s="64">
        <f t="shared" si="19"/>
        <v>0</v>
      </c>
      <c r="AA65" s="64">
        <f t="shared" si="20"/>
        <v>0</v>
      </c>
      <c r="AB65" s="64">
        <f>'Всего с 01.01.22'!L66</f>
        <v>0</v>
      </c>
      <c r="AC65" s="64">
        <f t="shared" si="21"/>
        <v>0</v>
      </c>
      <c r="AD65" s="64">
        <f t="shared" si="22"/>
        <v>0</v>
      </c>
      <c r="AE65" s="64">
        <f t="shared" si="23"/>
        <v>0</v>
      </c>
      <c r="AF65" s="64">
        <f t="shared" si="24"/>
        <v>0</v>
      </c>
      <c r="AG65" s="64">
        <f>'Всего с 01.01.22'!M66</f>
        <v>0</v>
      </c>
      <c r="AH65" s="64">
        <f t="shared" si="25"/>
        <v>0</v>
      </c>
      <c r="AI65" s="64">
        <f t="shared" si="26"/>
        <v>0</v>
      </c>
      <c r="AJ65" s="64">
        <f t="shared" si="27"/>
        <v>0</v>
      </c>
      <c r="AK65" s="64">
        <f t="shared" si="85"/>
        <v>0</v>
      </c>
      <c r="AL65" s="64">
        <f>'Всего с 01.01.22'!N66</f>
        <v>0</v>
      </c>
      <c r="AM65" s="64">
        <f t="shared" si="28"/>
        <v>0</v>
      </c>
      <c r="AN65" s="64">
        <f t="shared" si="29"/>
        <v>0</v>
      </c>
      <c r="AO65" s="64">
        <f t="shared" si="30"/>
        <v>0</v>
      </c>
      <c r="AP65" s="64">
        <f t="shared" si="31"/>
        <v>0</v>
      </c>
      <c r="AQ65" s="64">
        <f t="shared" si="32"/>
        <v>5635092</v>
      </c>
      <c r="AR65" s="64">
        <f t="shared" si="33"/>
        <v>1408773</v>
      </c>
      <c r="AS65" s="64">
        <f t="shared" si="34"/>
        <v>1408773</v>
      </c>
      <c r="AT65" s="64">
        <f t="shared" si="35"/>
        <v>1408773</v>
      </c>
      <c r="AU65" s="64">
        <f t="shared" si="36"/>
        <v>1408773</v>
      </c>
      <c r="AV65" s="64">
        <f t="shared" si="37"/>
        <v>5635092</v>
      </c>
      <c r="AW65" s="64">
        <f t="shared" si="38"/>
        <v>1408773</v>
      </c>
      <c r="AX65" s="64">
        <f t="shared" si="39"/>
        <v>1408773</v>
      </c>
      <c r="AY65" s="64">
        <f t="shared" si="40"/>
        <v>1408773</v>
      </c>
      <c r="AZ65" s="64">
        <f t="shared" si="41"/>
        <v>1408773</v>
      </c>
      <c r="BA65" s="64">
        <f>'Всего с 01.01.22'!Q66</f>
        <v>0</v>
      </c>
      <c r="BB65" s="64">
        <f t="shared" si="0"/>
        <v>0</v>
      </c>
      <c r="BC65" s="64">
        <f t="shared" si="42"/>
        <v>0</v>
      </c>
      <c r="BD65" s="64">
        <f t="shared" si="43"/>
        <v>0</v>
      </c>
      <c r="BE65" s="64">
        <f t="shared" si="44"/>
        <v>0</v>
      </c>
      <c r="BF65" s="64">
        <f>'Всего с 01.01.22'!R66</f>
        <v>0</v>
      </c>
      <c r="BG65" s="64">
        <f t="shared" si="45"/>
        <v>0</v>
      </c>
      <c r="BH65" s="64">
        <f t="shared" si="46"/>
        <v>0</v>
      </c>
      <c r="BI65" s="64">
        <f t="shared" si="47"/>
        <v>0</v>
      </c>
      <c r="BJ65" s="64">
        <f t="shared" si="48"/>
        <v>0</v>
      </c>
      <c r="BK65" s="64">
        <f>'Всего с 01.01.22'!S66</f>
        <v>5635092</v>
      </c>
      <c r="BL65" s="64">
        <f t="shared" si="49"/>
        <v>1408773</v>
      </c>
      <c r="BM65" s="64">
        <f t="shared" si="50"/>
        <v>1408773</v>
      </c>
      <c r="BN65" s="64">
        <f t="shared" si="51"/>
        <v>1408773</v>
      </c>
      <c r="BO65" s="64">
        <f t="shared" si="52"/>
        <v>1408773</v>
      </c>
      <c r="BP65" s="64">
        <f>'Всего с 01.01.22'!T66</f>
        <v>0</v>
      </c>
      <c r="BQ65" s="64">
        <f t="shared" si="53"/>
        <v>0</v>
      </c>
      <c r="BR65" s="64">
        <f t="shared" si="54"/>
        <v>0</v>
      </c>
      <c r="BS65" s="64">
        <f t="shared" si="55"/>
        <v>0</v>
      </c>
      <c r="BT65" s="64">
        <f t="shared" si="56"/>
        <v>0</v>
      </c>
      <c r="BU65" s="64">
        <f>'Всего с 01.01.22'!U66</f>
        <v>0</v>
      </c>
      <c r="BV65" s="64">
        <f t="shared" si="57"/>
        <v>0</v>
      </c>
      <c r="BW65" s="64">
        <f t="shared" si="58"/>
        <v>0</v>
      </c>
      <c r="BX65" s="64">
        <f t="shared" si="59"/>
        <v>0</v>
      </c>
      <c r="BY65" s="64">
        <f t="shared" si="60"/>
        <v>0</v>
      </c>
      <c r="BZ65" s="64">
        <f>'Всего с 01.01.22'!V66</f>
        <v>0</v>
      </c>
      <c r="CA65" s="64">
        <f t="shared" si="61"/>
        <v>0</v>
      </c>
      <c r="CB65" s="64">
        <f t="shared" si="62"/>
        <v>0</v>
      </c>
      <c r="CC65" s="64">
        <f t="shared" si="63"/>
        <v>0</v>
      </c>
      <c r="CD65" s="64">
        <f t="shared" si="64"/>
        <v>0</v>
      </c>
      <c r="CE65" s="64">
        <f>'Всего с 01.01.22'!W66</f>
        <v>0</v>
      </c>
      <c r="CF65" s="64">
        <f t="shared" si="65"/>
        <v>0</v>
      </c>
      <c r="CG65" s="64">
        <f t="shared" si="66"/>
        <v>0</v>
      </c>
      <c r="CH65" s="64">
        <f t="shared" si="67"/>
        <v>0</v>
      </c>
      <c r="CI65" s="64">
        <f t="shared" si="68"/>
        <v>0</v>
      </c>
      <c r="CJ65" s="64">
        <f>'Всего с 01.01.22'!X66</f>
        <v>0</v>
      </c>
      <c r="CK65" s="64">
        <f t="shared" si="69"/>
        <v>0</v>
      </c>
      <c r="CL65" s="64">
        <f t="shared" si="70"/>
        <v>0</v>
      </c>
      <c r="CM65" s="64">
        <f t="shared" si="71"/>
        <v>0</v>
      </c>
      <c r="CN65" s="64">
        <f t="shared" si="72"/>
        <v>0</v>
      </c>
      <c r="CO65" s="64">
        <f>'Всего с 01.01.22'!Y66</f>
        <v>0</v>
      </c>
      <c r="CP65" s="64">
        <f t="shared" si="73"/>
        <v>0</v>
      </c>
      <c r="CQ65" s="64">
        <f t="shared" si="74"/>
        <v>0</v>
      </c>
      <c r="CR65" s="64">
        <f t="shared" si="75"/>
        <v>0</v>
      </c>
      <c r="CS65" s="64">
        <f t="shared" si="76"/>
        <v>0</v>
      </c>
      <c r="CT65" s="64">
        <f>'Всего с 01.01.22'!Z66</f>
        <v>0</v>
      </c>
      <c r="CU65" s="64">
        <f t="shared" si="77"/>
        <v>0</v>
      </c>
      <c r="CV65" s="64">
        <f t="shared" si="78"/>
        <v>0</v>
      </c>
      <c r="CW65" s="64">
        <f t="shared" si="79"/>
        <v>0</v>
      </c>
      <c r="CX65" s="64">
        <f t="shared" si="80"/>
        <v>0</v>
      </c>
      <c r="CY65" s="64">
        <f>'Всего с 01.01.22'!AA66</f>
        <v>0</v>
      </c>
      <c r="CZ65" s="64">
        <f t="shared" si="81"/>
        <v>0</v>
      </c>
      <c r="DA65" s="64">
        <f t="shared" si="82"/>
        <v>0</v>
      </c>
      <c r="DB65" s="64">
        <f t="shared" si="83"/>
        <v>0</v>
      </c>
      <c r="DC65" s="64">
        <f t="shared" si="84"/>
        <v>0</v>
      </c>
    </row>
    <row r="66" spans="1:107" ht="15">
      <c r="A66" s="16">
        <v>58</v>
      </c>
      <c r="B66" s="23" t="s">
        <v>113</v>
      </c>
      <c r="C66" s="64">
        <f>'Всего с 01.01.22'!D67</f>
        <v>0</v>
      </c>
      <c r="D66" s="64">
        <f t="shared" si="1"/>
        <v>0</v>
      </c>
      <c r="E66" s="64">
        <f t="shared" si="2"/>
        <v>0</v>
      </c>
      <c r="F66" s="64">
        <f t="shared" si="3"/>
        <v>0</v>
      </c>
      <c r="G66" s="64">
        <f t="shared" si="4"/>
        <v>0</v>
      </c>
      <c r="H66" s="64">
        <f>'Всего с 01.01.22'!F67</f>
        <v>0</v>
      </c>
      <c r="I66" s="64">
        <f t="shared" si="5"/>
        <v>0</v>
      </c>
      <c r="J66" s="64">
        <f t="shared" si="6"/>
        <v>0</v>
      </c>
      <c r="K66" s="64">
        <f t="shared" si="7"/>
        <v>0</v>
      </c>
      <c r="L66" s="64">
        <f t="shared" si="8"/>
        <v>0</v>
      </c>
      <c r="M66" s="64">
        <f>'Всего с 01.01.22'!G67</f>
        <v>0</v>
      </c>
      <c r="N66" s="64">
        <f t="shared" si="9"/>
        <v>0</v>
      </c>
      <c r="O66" s="64">
        <f t="shared" si="10"/>
        <v>0</v>
      </c>
      <c r="P66" s="64">
        <f t="shared" si="11"/>
        <v>0</v>
      </c>
      <c r="Q66" s="64">
        <f t="shared" si="12"/>
        <v>0</v>
      </c>
      <c r="R66" s="64">
        <f>'Всего с 01.01.22'!H67</f>
        <v>0</v>
      </c>
      <c r="S66" s="64">
        <f t="shared" si="13"/>
        <v>0</v>
      </c>
      <c r="T66" s="64">
        <f t="shared" si="14"/>
        <v>0</v>
      </c>
      <c r="U66" s="64">
        <f t="shared" si="15"/>
        <v>0</v>
      </c>
      <c r="V66" s="64">
        <f t="shared" si="16"/>
        <v>0</v>
      </c>
      <c r="W66" s="64">
        <f>'Всего с 01.01.22'!K67</f>
        <v>0</v>
      </c>
      <c r="X66" s="64">
        <f t="shared" si="17"/>
        <v>0</v>
      </c>
      <c r="Y66" s="64">
        <f t="shared" si="18"/>
        <v>0</v>
      </c>
      <c r="Z66" s="64">
        <f t="shared" si="19"/>
        <v>0</v>
      </c>
      <c r="AA66" s="64">
        <f t="shared" si="20"/>
        <v>0</v>
      </c>
      <c r="AB66" s="64">
        <f>'Всего с 01.01.22'!L67</f>
        <v>0</v>
      </c>
      <c r="AC66" s="64">
        <f t="shared" si="21"/>
        <v>0</v>
      </c>
      <c r="AD66" s="64">
        <f t="shared" si="22"/>
        <v>0</v>
      </c>
      <c r="AE66" s="64">
        <f t="shared" si="23"/>
        <v>0</v>
      </c>
      <c r="AF66" s="64">
        <f t="shared" si="24"/>
        <v>0</v>
      </c>
      <c r="AG66" s="64">
        <f>'Всего с 01.01.22'!M67</f>
        <v>0</v>
      </c>
      <c r="AH66" s="64">
        <f t="shared" si="25"/>
        <v>0</v>
      </c>
      <c r="AI66" s="64">
        <f t="shared" si="26"/>
        <v>0</v>
      </c>
      <c r="AJ66" s="64">
        <f t="shared" si="27"/>
        <v>0</v>
      </c>
      <c r="AK66" s="64">
        <f t="shared" si="85"/>
        <v>0</v>
      </c>
      <c r="AL66" s="64">
        <f>'Всего с 01.01.22'!N67</f>
        <v>0</v>
      </c>
      <c r="AM66" s="64">
        <f t="shared" si="28"/>
        <v>0</v>
      </c>
      <c r="AN66" s="64">
        <f t="shared" si="29"/>
        <v>0</v>
      </c>
      <c r="AO66" s="64">
        <f t="shared" si="30"/>
        <v>0</v>
      </c>
      <c r="AP66" s="64">
        <f t="shared" si="31"/>
        <v>0</v>
      </c>
      <c r="AQ66" s="64">
        <f t="shared" si="32"/>
        <v>11648000</v>
      </c>
      <c r="AR66" s="64">
        <f t="shared" si="33"/>
        <v>2912000</v>
      </c>
      <c r="AS66" s="64">
        <f t="shared" si="34"/>
        <v>2912000</v>
      </c>
      <c r="AT66" s="64">
        <f t="shared" si="35"/>
        <v>2912000</v>
      </c>
      <c r="AU66" s="64">
        <f t="shared" si="36"/>
        <v>2912000</v>
      </c>
      <c r="AV66" s="64">
        <f t="shared" si="37"/>
        <v>11648000</v>
      </c>
      <c r="AW66" s="64">
        <f t="shared" si="38"/>
        <v>2912000</v>
      </c>
      <c r="AX66" s="64">
        <f t="shared" si="39"/>
        <v>2912000</v>
      </c>
      <c r="AY66" s="64">
        <f t="shared" si="40"/>
        <v>2912000</v>
      </c>
      <c r="AZ66" s="64">
        <f t="shared" si="41"/>
        <v>2912000</v>
      </c>
      <c r="BA66" s="64">
        <f>'Всего с 01.01.22'!Q67</f>
        <v>0</v>
      </c>
      <c r="BB66" s="64">
        <f t="shared" si="0"/>
        <v>0</v>
      </c>
      <c r="BC66" s="64">
        <f t="shared" si="42"/>
        <v>0</v>
      </c>
      <c r="BD66" s="64">
        <f t="shared" si="43"/>
        <v>0</v>
      </c>
      <c r="BE66" s="64">
        <f t="shared" si="44"/>
        <v>0</v>
      </c>
      <c r="BF66" s="64">
        <f>'Всего с 01.01.22'!R67</f>
        <v>0</v>
      </c>
      <c r="BG66" s="64">
        <f t="shared" si="45"/>
        <v>0</v>
      </c>
      <c r="BH66" s="64">
        <f t="shared" si="46"/>
        <v>0</v>
      </c>
      <c r="BI66" s="64">
        <f t="shared" si="47"/>
        <v>0</v>
      </c>
      <c r="BJ66" s="64">
        <f t="shared" si="48"/>
        <v>0</v>
      </c>
      <c r="BK66" s="64">
        <f>'Всего с 01.01.22'!S67</f>
        <v>11648000</v>
      </c>
      <c r="BL66" s="64">
        <f t="shared" si="49"/>
        <v>2912000</v>
      </c>
      <c r="BM66" s="64">
        <f t="shared" si="50"/>
        <v>2912000</v>
      </c>
      <c r="BN66" s="64">
        <f t="shared" si="51"/>
        <v>2912000</v>
      </c>
      <c r="BO66" s="64">
        <f t="shared" si="52"/>
        <v>2912000</v>
      </c>
      <c r="BP66" s="64">
        <f>'Всего с 01.01.22'!T67</f>
        <v>0</v>
      </c>
      <c r="BQ66" s="64">
        <f t="shared" si="53"/>
        <v>0</v>
      </c>
      <c r="BR66" s="64">
        <f t="shared" si="54"/>
        <v>0</v>
      </c>
      <c r="BS66" s="64">
        <f t="shared" si="55"/>
        <v>0</v>
      </c>
      <c r="BT66" s="64">
        <f t="shared" si="56"/>
        <v>0</v>
      </c>
      <c r="BU66" s="64">
        <f>'Всего с 01.01.22'!U67</f>
        <v>0</v>
      </c>
      <c r="BV66" s="64">
        <f t="shared" si="57"/>
        <v>0</v>
      </c>
      <c r="BW66" s="64">
        <f t="shared" si="58"/>
        <v>0</v>
      </c>
      <c r="BX66" s="64">
        <f t="shared" si="59"/>
        <v>0</v>
      </c>
      <c r="BY66" s="64">
        <f t="shared" si="60"/>
        <v>0</v>
      </c>
      <c r="BZ66" s="64">
        <f>'Всего с 01.01.22'!V67</f>
        <v>0</v>
      </c>
      <c r="CA66" s="64">
        <f t="shared" si="61"/>
        <v>0</v>
      </c>
      <c r="CB66" s="64">
        <f t="shared" si="62"/>
        <v>0</v>
      </c>
      <c r="CC66" s="64">
        <f t="shared" si="63"/>
        <v>0</v>
      </c>
      <c r="CD66" s="64">
        <f t="shared" si="64"/>
        <v>0</v>
      </c>
      <c r="CE66" s="64">
        <f>'Всего с 01.01.22'!W67</f>
        <v>0</v>
      </c>
      <c r="CF66" s="64">
        <f t="shared" si="65"/>
        <v>0</v>
      </c>
      <c r="CG66" s="64">
        <f t="shared" si="66"/>
        <v>0</v>
      </c>
      <c r="CH66" s="64">
        <f t="shared" si="67"/>
        <v>0</v>
      </c>
      <c r="CI66" s="64">
        <f t="shared" si="68"/>
        <v>0</v>
      </c>
      <c r="CJ66" s="64">
        <f>'Всего с 01.01.22'!X67</f>
        <v>0</v>
      </c>
      <c r="CK66" s="64">
        <f t="shared" si="69"/>
        <v>0</v>
      </c>
      <c r="CL66" s="64">
        <f t="shared" si="70"/>
        <v>0</v>
      </c>
      <c r="CM66" s="64">
        <f t="shared" si="71"/>
        <v>0</v>
      </c>
      <c r="CN66" s="64">
        <f t="shared" si="72"/>
        <v>0</v>
      </c>
      <c r="CO66" s="64">
        <f>'Всего с 01.01.22'!Y67</f>
        <v>0</v>
      </c>
      <c r="CP66" s="64">
        <f t="shared" si="73"/>
        <v>0</v>
      </c>
      <c r="CQ66" s="64">
        <f t="shared" si="74"/>
        <v>0</v>
      </c>
      <c r="CR66" s="64">
        <f t="shared" si="75"/>
        <v>0</v>
      </c>
      <c r="CS66" s="64">
        <f t="shared" si="76"/>
        <v>0</v>
      </c>
      <c r="CT66" s="64">
        <f>'Всего с 01.01.22'!Z67</f>
        <v>0</v>
      </c>
      <c r="CU66" s="64">
        <f t="shared" si="77"/>
        <v>0</v>
      </c>
      <c r="CV66" s="64">
        <f t="shared" si="78"/>
        <v>0</v>
      </c>
      <c r="CW66" s="64">
        <f t="shared" si="79"/>
        <v>0</v>
      </c>
      <c r="CX66" s="64">
        <f t="shared" si="80"/>
        <v>0</v>
      </c>
      <c r="CY66" s="64">
        <f>'Всего с 01.01.22'!AA67</f>
        <v>0</v>
      </c>
      <c r="CZ66" s="64">
        <f t="shared" si="81"/>
        <v>0</v>
      </c>
      <c r="DA66" s="64">
        <f t="shared" si="82"/>
        <v>0</v>
      </c>
      <c r="DB66" s="64">
        <f t="shared" si="83"/>
        <v>0</v>
      </c>
      <c r="DC66" s="64">
        <f t="shared" si="84"/>
        <v>0</v>
      </c>
    </row>
    <row r="67" spans="1:107" ht="15">
      <c r="A67" s="16">
        <v>59</v>
      </c>
      <c r="B67" s="23" t="s">
        <v>115</v>
      </c>
      <c r="C67" s="64">
        <f>'Всего с 01.01.22'!D68</f>
        <v>0</v>
      </c>
      <c r="D67" s="64">
        <f t="shared" si="1"/>
        <v>0</v>
      </c>
      <c r="E67" s="64">
        <f t="shared" si="2"/>
        <v>0</v>
      </c>
      <c r="F67" s="64">
        <f t="shared" si="3"/>
        <v>0</v>
      </c>
      <c r="G67" s="64">
        <f t="shared" si="4"/>
        <v>0</v>
      </c>
      <c r="H67" s="64">
        <f>'Всего с 01.01.22'!F68</f>
        <v>0</v>
      </c>
      <c r="I67" s="64">
        <f t="shared" si="5"/>
        <v>0</v>
      </c>
      <c r="J67" s="64">
        <f t="shared" si="6"/>
        <v>0</v>
      </c>
      <c r="K67" s="64">
        <f t="shared" si="7"/>
        <v>0</v>
      </c>
      <c r="L67" s="64">
        <f t="shared" si="8"/>
        <v>0</v>
      </c>
      <c r="M67" s="64">
        <f>'Всего с 01.01.22'!G68</f>
        <v>0</v>
      </c>
      <c r="N67" s="64">
        <f t="shared" si="9"/>
        <v>0</v>
      </c>
      <c r="O67" s="64">
        <f t="shared" si="10"/>
        <v>0</v>
      </c>
      <c r="P67" s="64">
        <f t="shared" si="11"/>
        <v>0</v>
      </c>
      <c r="Q67" s="64">
        <f t="shared" si="12"/>
        <v>0</v>
      </c>
      <c r="R67" s="64">
        <f>'Всего с 01.01.22'!H68</f>
        <v>0</v>
      </c>
      <c r="S67" s="64">
        <f t="shared" si="13"/>
        <v>0</v>
      </c>
      <c r="T67" s="64">
        <f t="shared" si="14"/>
        <v>0</v>
      </c>
      <c r="U67" s="64">
        <f t="shared" si="15"/>
        <v>0</v>
      </c>
      <c r="V67" s="64">
        <f t="shared" si="16"/>
        <v>0</v>
      </c>
      <c r="W67" s="64">
        <f>'Всего с 01.01.22'!K68</f>
        <v>0</v>
      </c>
      <c r="X67" s="64">
        <f t="shared" si="17"/>
        <v>0</v>
      </c>
      <c r="Y67" s="64">
        <f t="shared" si="18"/>
        <v>0</v>
      </c>
      <c r="Z67" s="64">
        <f t="shared" si="19"/>
        <v>0</v>
      </c>
      <c r="AA67" s="64">
        <f t="shared" si="20"/>
        <v>0</v>
      </c>
      <c r="AB67" s="64">
        <f>'Всего с 01.01.22'!L68</f>
        <v>0</v>
      </c>
      <c r="AC67" s="64">
        <f t="shared" si="21"/>
        <v>0</v>
      </c>
      <c r="AD67" s="64">
        <f t="shared" si="22"/>
        <v>0</v>
      </c>
      <c r="AE67" s="64">
        <f t="shared" si="23"/>
        <v>0</v>
      </c>
      <c r="AF67" s="64">
        <f t="shared" si="24"/>
        <v>0</v>
      </c>
      <c r="AG67" s="64">
        <f>'Всего с 01.01.22'!M68</f>
        <v>0</v>
      </c>
      <c r="AH67" s="64">
        <f t="shared" si="25"/>
        <v>0</v>
      </c>
      <c r="AI67" s="64">
        <f t="shared" si="26"/>
        <v>0</v>
      </c>
      <c r="AJ67" s="64">
        <f t="shared" si="27"/>
        <v>0</v>
      </c>
      <c r="AK67" s="64">
        <f t="shared" si="85"/>
        <v>0</v>
      </c>
      <c r="AL67" s="64">
        <f>'Всего с 01.01.22'!N68</f>
        <v>0</v>
      </c>
      <c r="AM67" s="64">
        <f t="shared" si="28"/>
        <v>0</v>
      </c>
      <c r="AN67" s="64">
        <f t="shared" si="29"/>
        <v>0</v>
      </c>
      <c r="AO67" s="64">
        <f t="shared" si="30"/>
        <v>0</v>
      </c>
      <c r="AP67" s="64">
        <f t="shared" si="31"/>
        <v>0</v>
      </c>
      <c r="AQ67" s="64">
        <f t="shared" si="32"/>
        <v>12664834</v>
      </c>
      <c r="AR67" s="64">
        <f t="shared" si="33"/>
        <v>3166208.5</v>
      </c>
      <c r="AS67" s="64">
        <f t="shared" si="34"/>
        <v>3166208.5</v>
      </c>
      <c r="AT67" s="64">
        <f t="shared" si="35"/>
        <v>3166208.5</v>
      </c>
      <c r="AU67" s="64">
        <f t="shared" si="36"/>
        <v>3166208.5</v>
      </c>
      <c r="AV67" s="64">
        <f t="shared" si="37"/>
        <v>12664834</v>
      </c>
      <c r="AW67" s="64">
        <f t="shared" si="38"/>
        <v>3166208.5</v>
      </c>
      <c r="AX67" s="64">
        <f t="shared" si="39"/>
        <v>3166208.5</v>
      </c>
      <c r="AY67" s="64">
        <f t="shared" si="40"/>
        <v>3166208.5</v>
      </c>
      <c r="AZ67" s="64">
        <f t="shared" si="41"/>
        <v>3166208.5</v>
      </c>
      <c r="BA67" s="64">
        <f>'Всего с 01.01.22'!Q68</f>
        <v>0</v>
      </c>
      <c r="BB67" s="64">
        <f t="shared" si="0"/>
        <v>0</v>
      </c>
      <c r="BC67" s="64">
        <f t="shared" si="42"/>
        <v>0</v>
      </c>
      <c r="BD67" s="64">
        <f t="shared" si="43"/>
        <v>0</v>
      </c>
      <c r="BE67" s="64">
        <f t="shared" si="44"/>
        <v>0</v>
      </c>
      <c r="BF67" s="64">
        <f>'Всего с 01.01.22'!R68</f>
        <v>0</v>
      </c>
      <c r="BG67" s="64">
        <f t="shared" si="45"/>
        <v>0</v>
      </c>
      <c r="BH67" s="64">
        <f t="shared" si="46"/>
        <v>0</v>
      </c>
      <c r="BI67" s="64">
        <f t="shared" si="47"/>
        <v>0</v>
      </c>
      <c r="BJ67" s="64">
        <f t="shared" si="48"/>
        <v>0</v>
      </c>
      <c r="BK67" s="64">
        <f>'Всего с 01.01.22'!S68</f>
        <v>12664834</v>
      </c>
      <c r="BL67" s="64">
        <f t="shared" si="49"/>
        <v>3166208.5</v>
      </c>
      <c r="BM67" s="64">
        <f t="shared" si="50"/>
        <v>3166208.5</v>
      </c>
      <c r="BN67" s="64">
        <f t="shared" si="51"/>
        <v>3166208.5</v>
      </c>
      <c r="BO67" s="64">
        <f t="shared" si="52"/>
        <v>3166208.5</v>
      </c>
      <c r="BP67" s="64">
        <f>'Всего с 01.01.22'!T68</f>
        <v>0</v>
      </c>
      <c r="BQ67" s="64">
        <f t="shared" si="53"/>
        <v>0</v>
      </c>
      <c r="BR67" s="64">
        <f t="shared" si="54"/>
        <v>0</v>
      </c>
      <c r="BS67" s="64">
        <f t="shared" si="55"/>
        <v>0</v>
      </c>
      <c r="BT67" s="64">
        <f t="shared" si="56"/>
        <v>0</v>
      </c>
      <c r="BU67" s="64">
        <f>'Всего с 01.01.22'!U68</f>
        <v>0</v>
      </c>
      <c r="BV67" s="64">
        <f t="shared" si="57"/>
        <v>0</v>
      </c>
      <c r="BW67" s="64">
        <f t="shared" si="58"/>
        <v>0</v>
      </c>
      <c r="BX67" s="64">
        <f t="shared" si="59"/>
        <v>0</v>
      </c>
      <c r="BY67" s="64">
        <f t="shared" si="60"/>
        <v>0</v>
      </c>
      <c r="BZ67" s="64">
        <f>'Всего с 01.01.22'!V68</f>
        <v>0</v>
      </c>
      <c r="CA67" s="64">
        <f t="shared" si="61"/>
        <v>0</v>
      </c>
      <c r="CB67" s="64">
        <f t="shared" si="62"/>
        <v>0</v>
      </c>
      <c r="CC67" s="64">
        <f t="shared" si="63"/>
        <v>0</v>
      </c>
      <c r="CD67" s="64">
        <f t="shared" si="64"/>
        <v>0</v>
      </c>
      <c r="CE67" s="64">
        <f>'Всего с 01.01.22'!W68</f>
        <v>0</v>
      </c>
      <c r="CF67" s="64">
        <f t="shared" si="65"/>
        <v>0</v>
      </c>
      <c r="CG67" s="64">
        <f t="shared" si="66"/>
        <v>0</v>
      </c>
      <c r="CH67" s="64">
        <f t="shared" si="67"/>
        <v>0</v>
      </c>
      <c r="CI67" s="64">
        <f t="shared" si="68"/>
        <v>0</v>
      </c>
      <c r="CJ67" s="64">
        <f>'Всего с 01.01.22'!X68</f>
        <v>0</v>
      </c>
      <c r="CK67" s="64">
        <f t="shared" si="69"/>
        <v>0</v>
      </c>
      <c r="CL67" s="64">
        <f t="shared" si="70"/>
        <v>0</v>
      </c>
      <c r="CM67" s="64">
        <f t="shared" si="71"/>
        <v>0</v>
      </c>
      <c r="CN67" s="64">
        <f t="shared" si="72"/>
        <v>0</v>
      </c>
      <c r="CO67" s="64">
        <f>'Всего с 01.01.22'!Y68</f>
        <v>0</v>
      </c>
      <c r="CP67" s="64">
        <f t="shared" si="73"/>
        <v>0</v>
      </c>
      <c r="CQ67" s="64">
        <f t="shared" si="74"/>
        <v>0</v>
      </c>
      <c r="CR67" s="64">
        <f t="shared" si="75"/>
        <v>0</v>
      </c>
      <c r="CS67" s="64">
        <f t="shared" si="76"/>
        <v>0</v>
      </c>
      <c r="CT67" s="64">
        <f>'Всего с 01.01.22'!Z68</f>
        <v>0</v>
      </c>
      <c r="CU67" s="64">
        <f t="shared" si="77"/>
        <v>0</v>
      </c>
      <c r="CV67" s="64">
        <f t="shared" si="78"/>
        <v>0</v>
      </c>
      <c r="CW67" s="64">
        <f t="shared" si="79"/>
        <v>0</v>
      </c>
      <c r="CX67" s="64">
        <f t="shared" si="80"/>
        <v>0</v>
      </c>
      <c r="CY67" s="64">
        <f>'Всего с 01.01.22'!AA68</f>
        <v>0</v>
      </c>
      <c r="CZ67" s="64">
        <f t="shared" si="81"/>
        <v>0</v>
      </c>
      <c r="DA67" s="64">
        <f t="shared" si="82"/>
        <v>0</v>
      </c>
      <c r="DB67" s="64">
        <f t="shared" si="83"/>
        <v>0</v>
      </c>
      <c r="DC67" s="64">
        <f t="shared" si="84"/>
        <v>0</v>
      </c>
    </row>
    <row r="68" spans="1:107" ht="15">
      <c r="A68" s="16"/>
      <c r="B68" s="7" t="s">
        <v>57</v>
      </c>
      <c r="C68" s="64">
        <f>'Всего с 01.01.22'!D69</f>
        <v>0</v>
      </c>
      <c r="D68" s="64">
        <f t="shared" si="1"/>
        <v>0</v>
      </c>
      <c r="E68" s="64">
        <f t="shared" si="2"/>
        <v>0</v>
      </c>
      <c r="F68" s="64">
        <f t="shared" si="3"/>
        <v>0</v>
      </c>
      <c r="G68" s="64">
        <f t="shared" si="4"/>
        <v>0</v>
      </c>
      <c r="H68" s="64">
        <f>'Всего с 01.01.22'!F69</f>
        <v>0</v>
      </c>
      <c r="I68" s="64">
        <f t="shared" si="5"/>
        <v>0</v>
      </c>
      <c r="J68" s="64">
        <f t="shared" si="6"/>
        <v>0</v>
      </c>
      <c r="K68" s="64">
        <f t="shared" si="7"/>
        <v>0</v>
      </c>
      <c r="L68" s="64">
        <f t="shared" si="8"/>
        <v>0</v>
      </c>
      <c r="M68" s="64">
        <f>'Всего с 01.01.22'!G69</f>
        <v>0</v>
      </c>
      <c r="N68" s="64">
        <f t="shared" si="9"/>
        <v>0</v>
      </c>
      <c r="O68" s="64">
        <f t="shared" si="10"/>
        <v>0</v>
      </c>
      <c r="P68" s="64">
        <f t="shared" si="11"/>
        <v>0</v>
      </c>
      <c r="Q68" s="64">
        <f t="shared" si="12"/>
        <v>0</v>
      </c>
      <c r="R68" s="64">
        <f>'Всего с 01.01.22'!H69</f>
        <v>0</v>
      </c>
      <c r="S68" s="64">
        <f t="shared" si="13"/>
        <v>0</v>
      </c>
      <c r="T68" s="64">
        <f t="shared" si="14"/>
        <v>0</v>
      </c>
      <c r="U68" s="64">
        <f t="shared" si="15"/>
        <v>0</v>
      </c>
      <c r="V68" s="64">
        <f t="shared" si="16"/>
        <v>0</v>
      </c>
      <c r="W68" s="64">
        <f>'Всего с 01.01.22'!K69</f>
        <v>0</v>
      </c>
      <c r="X68" s="64">
        <f t="shared" si="17"/>
        <v>0</v>
      </c>
      <c r="Y68" s="64">
        <f t="shared" si="18"/>
        <v>0</v>
      </c>
      <c r="Z68" s="64">
        <f t="shared" si="19"/>
        <v>0</v>
      </c>
      <c r="AA68" s="64">
        <f t="shared" si="20"/>
        <v>0</v>
      </c>
      <c r="AB68" s="64">
        <f>'Всего с 01.01.22'!L69</f>
        <v>0</v>
      </c>
      <c r="AC68" s="64">
        <f t="shared" si="21"/>
        <v>0</v>
      </c>
      <c r="AD68" s="64">
        <f t="shared" si="22"/>
        <v>0</v>
      </c>
      <c r="AE68" s="64">
        <f t="shared" si="23"/>
        <v>0</v>
      </c>
      <c r="AF68" s="64">
        <f t="shared" si="24"/>
        <v>0</v>
      </c>
      <c r="AG68" s="64">
        <f>'Всего с 01.01.22'!M69</f>
        <v>0</v>
      </c>
      <c r="AH68" s="64">
        <f t="shared" si="25"/>
        <v>0</v>
      </c>
      <c r="AI68" s="64">
        <f t="shared" si="26"/>
        <v>0</v>
      </c>
      <c r="AJ68" s="64">
        <f t="shared" si="27"/>
        <v>0</v>
      </c>
      <c r="AK68" s="64">
        <f t="shared" si="85"/>
        <v>0</v>
      </c>
      <c r="AL68" s="64">
        <f>'Всего с 01.01.22'!N69</f>
        <v>0</v>
      </c>
      <c r="AM68" s="64">
        <f t="shared" si="28"/>
        <v>0</v>
      </c>
      <c r="AN68" s="64">
        <f t="shared" si="29"/>
        <v>0</v>
      </c>
      <c r="AO68" s="64">
        <f t="shared" si="30"/>
        <v>0</v>
      </c>
      <c r="AP68" s="64">
        <f t="shared" si="31"/>
        <v>0</v>
      </c>
      <c r="AQ68" s="64">
        <f t="shared" si="32"/>
        <v>0</v>
      </c>
      <c r="AR68" s="64">
        <f t="shared" si="33"/>
        <v>0</v>
      </c>
      <c r="AS68" s="64">
        <f t="shared" si="34"/>
        <v>0</v>
      </c>
      <c r="AT68" s="64">
        <f t="shared" si="35"/>
        <v>0</v>
      </c>
      <c r="AU68" s="64">
        <f t="shared" si="36"/>
        <v>0</v>
      </c>
      <c r="AV68" s="64">
        <f t="shared" si="37"/>
        <v>0</v>
      </c>
      <c r="AW68" s="64">
        <f t="shared" si="38"/>
        <v>0</v>
      </c>
      <c r="AX68" s="64">
        <f t="shared" si="39"/>
        <v>0</v>
      </c>
      <c r="AY68" s="64">
        <f t="shared" si="40"/>
        <v>0</v>
      </c>
      <c r="AZ68" s="64">
        <f t="shared" si="41"/>
        <v>0</v>
      </c>
      <c r="BA68" s="64">
        <f>'Всего с 01.01.22'!Q69</f>
        <v>0</v>
      </c>
      <c r="BB68" s="64">
        <f t="shared" si="0"/>
        <v>0</v>
      </c>
      <c r="BC68" s="64">
        <f t="shared" si="42"/>
        <v>0</v>
      </c>
      <c r="BD68" s="64">
        <f t="shared" si="43"/>
        <v>0</v>
      </c>
      <c r="BE68" s="64">
        <f t="shared" si="44"/>
        <v>0</v>
      </c>
      <c r="BF68" s="64">
        <f>'Всего с 01.01.22'!R69</f>
        <v>0</v>
      </c>
      <c r="BG68" s="64">
        <f t="shared" si="45"/>
        <v>0</v>
      </c>
      <c r="BH68" s="64">
        <f t="shared" si="46"/>
        <v>0</v>
      </c>
      <c r="BI68" s="64">
        <f t="shared" si="47"/>
        <v>0</v>
      </c>
      <c r="BJ68" s="64">
        <f t="shared" si="48"/>
        <v>0</v>
      </c>
      <c r="BK68" s="64">
        <f>'Всего с 01.01.22'!S69</f>
        <v>0</v>
      </c>
      <c r="BL68" s="64">
        <f t="shared" si="49"/>
        <v>0</v>
      </c>
      <c r="BM68" s="64">
        <f t="shared" si="50"/>
        <v>0</v>
      </c>
      <c r="BN68" s="64">
        <f t="shared" si="51"/>
        <v>0</v>
      </c>
      <c r="BO68" s="64">
        <f t="shared" si="52"/>
        <v>0</v>
      </c>
      <c r="BP68" s="64">
        <f>'Всего с 01.01.22'!T69</f>
        <v>0</v>
      </c>
      <c r="BQ68" s="64">
        <f t="shared" si="53"/>
        <v>0</v>
      </c>
      <c r="BR68" s="64">
        <f t="shared" si="54"/>
        <v>0</v>
      </c>
      <c r="BS68" s="64">
        <f t="shared" si="55"/>
        <v>0</v>
      </c>
      <c r="BT68" s="64">
        <f t="shared" si="56"/>
        <v>0</v>
      </c>
      <c r="BU68" s="64">
        <f>'Всего с 01.01.22'!U69</f>
        <v>0</v>
      </c>
      <c r="BV68" s="64">
        <f t="shared" si="57"/>
        <v>0</v>
      </c>
      <c r="BW68" s="64">
        <f t="shared" si="58"/>
        <v>0</v>
      </c>
      <c r="BX68" s="64">
        <f t="shared" si="59"/>
        <v>0</v>
      </c>
      <c r="BY68" s="64">
        <f t="shared" si="60"/>
        <v>0</v>
      </c>
      <c r="BZ68" s="64">
        <f>'Всего с 01.01.22'!V69</f>
        <v>0</v>
      </c>
      <c r="CA68" s="64">
        <f t="shared" si="61"/>
        <v>0</v>
      </c>
      <c r="CB68" s="64">
        <f t="shared" si="62"/>
        <v>0</v>
      </c>
      <c r="CC68" s="64">
        <f t="shared" si="63"/>
        <v>0</v>
      </c>
      <c r="CD68" s="64">
        <f t="shared" si="64"/>
        <v>0</v>
      </c>
      <c r="CE68" s="64">
        <f>'Всего с 01.01.22'!W69</f>
        <v>0</v>
      </c>
      <c r="CF68" s="64">
        <f t="shared" si="65"/>
        <v>0</v>
      </c>
      <c r="CG68" s="64">
        <f t="shared" si="66"/>
        <v>0</v>
      </c>
      <c r="CH68" s="64">
        <f t="shared" si="67"/>
        <v>0</v>
      </c>
      <c r="CI68" s="64">
        <f t="shared" si="68"/>
        <v>0</v>
      </c>
      <c r="CJ68" s="64">
        <f>'Всего с 01.01.22'!X69</f>
        <v>0</v>
      </c>
      <c r="CK68" s="64">
        <f t="shared" si="69"/>
        <v>0</v>
      </c>
      <c r="CL68" s="64">
        <f t="shared" si="70"/>
        <v>0</v>
      </c>
      <c r="CM68" s="64">
        <f t="shared" si="71"/>
        <v>0</v>
      </c>
      <c r="CN68" s="64">
        <f t="shared" si="72"/>
        <v>0</v>
      </c>
      <c r="CO68" s="64">
        <f>'Всего с 01.01.22'!Y69</f>
        <v>0</v>
      </c>
      <c r="CP68" s="64">
        <f t="shared" si="73"/>
        <v>0</v>
      </c>
      <c r="CQ68" s="64">
        <f t="shared" si="74"/>
        <v>0</v>
      </c>
      <c r="CR68" s="64">
        <f t="shared" si="75"/>
        <v>0</v>
      </c>
      <c r="CS68" s="64">
        <f t="shared" si="76"/>
        <v>0</v>
      </c>
      <c r="CT68" s="64">
        <f>'Всего с 01.01.22'!Z69</f>
        <v>0</v>
      </c>
      <c r="CU68" s="64">
        <f t="shared" si="77"/>
        <v>0</v>
      </c>
      <c r="CV68" s="64">
        <f t="shared" si="78"/>
        <v>0</v>
      </c>
      <c r="CW68" s="64">
        <f t="shared" si="79"/>
        <v>0</v>
      </c>
      <c r="CX68" s="64">
        <f t="shared" si="80"/>
        <v>0</v>
      </c>
      <c r="CY68" s="64">
        <f>'Всего с 01.01.22'!AA69</f>
        <v>0</v>
      </c>
      <c r="CZ68" s="64">
        <f t="shared" si="81"/>
        <v>0</v>
      </c>
      <c r="DA68" s="64">
        <f t="shared" si="82"/>
        <v>0</v>
      </c>
      <c r="DB68" s="64">
        <f t="shared" si="83"/>
        <v>0</v>
      </c>
      <c r="DC68" s="64">
        <f t="shared" si="84"/>
        <v>0</v>
      </c>
    </row>
    <row r="69" spans="1:107" ht="15">
      <c r="A69" s="16">
        <v>60</v>
      </c>
      <c r="B69" s="11" t="s">
        <v>24</v>
      </c>
      <c r="C69" s="64">
        <f>'Всего с 01.01.22'!D70</f>
        <v>174482</v>
      </c>
      <c r="D69" s="64">
        <f t="shared" si="1"/>
        <v>43620.5</v>
      </c>
      <c r="E69" s="64">
        <f t="shared" si="2"/>
        <v>43620.5</v>
      </c>
      <c r="F69" s="64">
        <f t="shared" si="3"/>
        <v>43620.5</v>
      </c>
      <c r="G69" s="64">
        <f t="shared" si="4"/>
        <v>43620.5</v>
      </c>
      <c r="H69" s="64">
        <f>'Всего с 01.01.22'!F70</f>
        <v>31850</v>
      </c>
      <c r="I69" s="64">
        <f t="shared" si="5"/>
        <v>7962.5</v>
      </c>
      <c r="J69" s="64">
        <f t="shared" si="6"/>
        <v>7962.5</v>
      </c>
      <c r="K69" s="64">
        <f t="shared" si="7"/>
        <v>7962.5</v>
      </c>
      <c r="L69" s="64">
        <f t="shared" si="8"/>
        <v>7962.5</v>
      </c>
      <c r="M69" s="64">
        <f>'Всего с 01.01.22'!G70</f>
        <v>102470</v>
      </c>
      <c r="N69" s="64">
        <f t="shared" si="9"/>
        <v>25617.5</v>
      </c>
      <c r="O69" s="64">
        <f t="shared" si="10"/>
        <v>25617.5</v>
      </c>
      <c r="P69" s="64">
        <f t="shared" si="11"/>
        <v>25617.5</v>
      </c>
      <c r="Q69" s="64">
        <f t="shared" si="12"/>
        <v>25617.5</v>
      </c>
      <c r="R69" s="64">
        <f>'Всего с 01.01.22'!H70</f>
        <v>860</v>
      </c>
      <c r="S69" s="64">
        <f t="shared" si="13"/>
        <v>215</v>
      </c>
      <c r="T69" s="64">
        <f t="shared" si="14"/>
        <v>215</v>
      </c>
      <c r="U69" s="64">
        <f t="shared" si="15"/>
        <v>215</v>
      </c>
      <c r="V69" s="64">
        <f t="shared" si="16"/>
        <v>215</v>
      </c>
      <c r="W69" s="64">
        <f>'Всего с 01.01.22'!K70</f>
        <v>7891</v>
      </c>
      <c r="X69" s="64">
        <f t="shared" si="17"/>
        <v>1972.75</v>
      </c>
      <c r="Y69" s="64">
        <f t="shared" si="18"/>
        <v>1972.75</v>
      </c>
      <c r="Z69" s="64">
        <f t="shared" si="19"/>
        <v>1972.75</v>
      </c>
      <c r="AA69" s="64">
        <f t="shared" si="20"/>
        <v>1972.75</v>
      </c>
      <c r="AB69" s="64">
        <f>'Всего с 01.01.22'!L70</f>
        <v>0</v>
      </c>
      <c r="AC69" s="64">
        <f t="shared" si="21"/>
        <v>0</v>
      </c>
      <c r="AD69" s="64">
        <f t="shared" si="22"/>
        <v>0</v>
      </c>
      <c r="AE69" s="64">
        <f t="shared" si="23"/>
        <v>0</v>
      </c>
      <c r="AF69" s="64">
        <f t="shared" si="24"/>
        <v>0</v>
      </c>
      <c r="AG69" s="64">
        <f>'Всего с 01.01.22'!M70</f>
        <v>3630</v>
      </c>
      <c r="AH69" s="64">
        <f t="shared" si="25"/>
        <v>907.5</v>
      </c>
      <c r="AI69" s="64">
        <f t="shared" si="26"/>
        <v>907.5</v>
      </c>
      <c r="AJ69" s="64">
        <f t="shared" si="27"/>
        <v>907.5</v>
      </c>
      <c r="AK69" s="64">
        <f t="shared" si="85"/>
        <v>907.5</v>
      </c>
      <c r="AL69" s="64">
        <f>'Всего с 01.01.22'!N70</f>
        <v>0</v>
      </c>
      <c r="AM69" s="64">
        <f t="shared" si="28"/>
        <v>0</v>
      </c>
      <c r="AN69" s="64">
        <f t="shared" si="29"/>
        <v>0</v>
      </c>
      <c r="AO69" s="64">
        <f t="shared" si="30"/>
        <v>0</v>
      </c>
      <c r="AP69" s="64">
        <f t="shared" si="31"/>
        <v>0</v>
      </c>
      <c r="AQ69" s="64">
        <f t="shared" si="32"/>
        <v>464766171.6</v>
      </c>
      <c r="AR69" s="64">
        <f t="shared" si="33"/>
        <v>116191542.9</v>
      </c>
      <c r="AS69" s="64">
        <f t="shared" si="34"/>
        <v>116191542.9</v>
      </c>
      <c r="AT69" s="64">
        <f t="shared" si="35"/>
        <v>116191542.9</v>
      </c>
      <c r="AU69" s="64">
        <f t="shared" si="36"/>
        <v>116191542.9</v>
      </c>
      <c r="AV69" s="64">
        <f t="shared" si="37"/>
        <v>243259787.6</v>
      </c>
      <c r="AW69" s="64">
        <f t="shared" si="38"/>
        <v>60814946.9</v>
      </c>
      <c r="AX69" s="64">
        <f t="shared" si="39"/>
        <v>60814946.9</v>
      </c>
      <c r="AY69" s="64">
        <f t="shared" si="40"/>
        <v>60814946.9</v>
      </c>
      <c r="AZ69" s="64">
        <f t="shared" si="41"/>
        <v>60814946.9</v>
      </c>
      <c r="BA69" s="64">
        <f>'Всего с 01.01.22'!Q70</f>
        <v>172546890</v>
      </c>
      <c r="BB69" s="64">
        <f t="shared" si="0"/>
        <v>43136722.5</v>
      </c>
      <c r="BC69" s="64">
        <f t="shared" si="42"/>
        <v>43136722.5</v>
      </c>
      <c r="BD69" s="64">
        <f t="shared" si="43"/>
        <v>43136722.5</v>
      </c>
      <c r="BE69" s="64">
        <f t="shared" si="44"/>
        <v>43136722.5</v>
      </c>
      <c r="BF69" s="64">
        <f>'Всего с 01.01.22'!R70</f>
        <v>19327622.6</v>
      </c>
      <c r="BG69" s="64">
        <f t="shared" si="45"/>
        <v>4831905.65</v>
      </c>
      <c r="BH69" s="64">
        <f t="shared" si="46"/>
        <v>4831905.65</v>
      </c>
      <c r="BI69" s="64">
        <f t="shared" si="47"/>
        <v>4831905.65</v>
      </c>
      <c r="BJ69" s="64">
        <f t="shared" si="48"/>
        <v>4831905.65</v>
      </c>
      <c r="BK69" s="64">
        <f>'Всего с 01.01.22'!S70</f>
        <v>11144826</v>
      </c>
      <c r="BL69" s="64">
        <f t="shared" si="49"/>
        <v>2786206.5</v>
      </c>
      <c r="BM69" s="64">
        <f t="shared" si="50"/>
        <v>2786206.5</v>
      </c>
      <c r="BN69" s="64">
        <f t="shared" si="51"/>
        <v>2786206.5</v>
      </c>
      <c r="BO69" s="64">
        <f t="shared" si="52"/>
        <v>2786206.5</v>
      </c>
      <c r="BP69" s="64">
        <f>'Всего с 01.01.22'!T70</f>
        <v>1871158</v>
      </c>
      <c r="BQ69" s="64">
        <f t="shared" si="53"/>
        <v>467789.5</v>
      </c>
      <c r="BR69" s="64">
        <f t="shared" si="54"/>
        <v>467789.5</v>
      </c>
      <c r="BS69" s="64">
        <f t="shared" si="55"/>
        <v>467789.5</v>
      </c>
      <c r="BT69" s="64">
        <f t="shared" si="56"/>
        <v>467789.5</v>
      </c>
      <c r="BU69" s="64">
        <f>'Всего с 01.01.22'!U70</f>
        <v>22512267</v>
      </c>
      <c r="BV69" s="64">
        <f t="shared" si="57"/>
        <v>5628066.75</v>
      </c>
      <c r="BW69" s="64">
        <f t="shared" si="58"/>
        <v>5628066.75</v>
      </c>
      <c r="BX69" s="64">
        <f t="shared" si="59"/>
        <v>5628066.75</v>
      </c>
      <c r="BY69" s="64">
        <f t="shared" si="60"/>
        <v>5628066.75</v>
      </c>
      <c r="BZ69" s="64">
        <f>'Всего с 01.01.22'!V70</f>
        <v>24564800</v>
      </c>
      <c r="CA69" s="64">
        <f t="shared" si="61"/>
        <v>6141200</v>
      </c>
      <c r="CB69" s="64">
        <f t="shared" si="62"/>
        <v>6141200</v>
      </c>
      <c r="CC69" s="64">
        <f t="shared" si="63"/>
        <v>6141200</v>
      </c>
      <c r="CD69" s="64">
        <f t="shared" si="64"/>
        <v>6141200</v>
      </c>
      <c r="CE69" s="64">
        <f>'Всего с 01.01.22'!W70</f>
        <v>15857024</v>
      </c>
      <c r="CF69" s="64">
        <f t="shared" si="65"/>
        <v>3964256</v>
      </c>
      <c r="CG69" s="64">
        <f t="shared" si="66"/>
        <v>3964256</v>
      </c>
      <c r="CH69" s="64">
        <f t="shared" si="67"/>
        <v>3964256</v>
      </c>
      <c r="CI69" s="64">
        <f t="shared" si="68"/>
        <v>3964256</v>
      </c>
      <c r="CJ69" s="64">
        <f>'Всего с 01.01.22'!X70</f>
        <v>187127801</v>
      </c>
      <c r="CK69" s="64">
        <f t="shared" si="69"/>
        <v>46781950.25</v>
      </c>
      <c r="CL69" s="64">
        <f t="shared" si="70"/>
        <v>46781950.25</v>
      </c>
      <c r="CM69" s="64">
        <f t="shared" si="71"/>
        <v>46781950.25</v>
      </c>
      <c r="CN69" s="64">
        <f t="shared" si="72"/>
        <v>46781950.25</v>
      </c>
      <c r="CO69" s="64">
        <f>'Всего с 01.01.22'!Y70</f>
        <v>0</v>
      </c>
      <c r="CP69" s="64">
        <f t="shared" si="73"/>
        <v>0</v>
      </c>
      <c r="CQ69" s="64">
        <f t="shared" si="74"/>
        <v>0</v>
      </c>
      <c r="CR69" s="64">
        <f t="shared" si="75"/>
        <v>0</v>
      </c>
      <c r="CS69" s="64">
        <f t="shared" si="76"/>
        <v>0</v>
      </c>
      <c r="CT69" s="64">
        <f>'Всего с 01.01.22'!Z70</f>
        <v>34378583</v>
      </c>
      <c r="CU69" s="64">
        <f t="shared" si="77"/>
        <v>8594645.75</v>
      </c>
      <c r="CV69" s="64">
        <f t="shared" si="78"/>
        <v>8594645.75</v>
      </c>
      <c r="CW69" s="64">
        <f t="shared" si="79"/>
        <v>8594645.75</v>
      </c>
      <c r="CX69" s="64">
        <f t="shared" si="80"/>
        <v>8594645.75</v>
      </c>
      <c r="CY69" s="64">
        <f>'Всего с 01.01.22'!AA70</f>
        <v>0</v>
      </c>
      <c r="CZ69" s="64">
        <f t="shared" si="81"/>
        <v>0</v>
      </c>
      <c r="DA69" s="64">
        <f t="shared" si="82"/>
        <v>0</v>
      </c>
      <c r="DB69" s="64">
        <f t="shared" si="83"/>
        <v>0</v>
      </c>
      <c r="DC69" s="64">
        <f t="shared" si="84"/>
        <v>0</v>
      </c>
    </row>
    <row r="70" spans="1:107" ht="15">
      <c r="A70" s="16">
        <v>61</v>
      </c>
      <c r="B70" s="11" t="s">
        <v>27</v>
      </c>
      <c r="C70" s="64">
        <f>'Всего с 01.01.22'!D71</f>
        <v>165238</v>
      </c>
      <c r="D70" s="64">
        <f t="shared" si="1"/>
        <v>41309.5</v>
      </c>
      <c r="E70" s="64">
        <f t="shared" si="2"/>
        <v>41309.5</v>
      </c>
      <c r="F70" s="64">
        <f t="shared" si="3"/>
        <v>41309.5</v>
      </c>
      <c r="G70" s="64">
        <f t="shared" si="4"/>
        <v>41309.5</v>
      </c>
      <c r="H70" s="64">
        <f>'Всего с 01.01.22'!F71</f>
        <v>32852</v>
      </c>
      <c r="I70" s="64">
        <f t="shared" si="5"/>
        <v>8213</v>
      </c>
      <c r="J70" s="64">
        <f t="shared" si="6"/>
        <v>8213</v>
      </c>
      <c r="K70" s="64">
        <f t="shared" si="7"/>
        <v>8213</v>
      </c>
      <c r="L70" s="64">
        <f t="shared" si="8"/>
        <v>8213</v>
      </c>
      <c r="M70" s="64">
        <f>'Всего с 01.01.22'!G71</f>
        <v>105157</v>
      </c>
      <c r="N70" s="64">
        <f t="shared" si="9"/>
        <v>26289.25</v>
      </c>
      <c r="O70" s="64">
        <f t="shared" si="10"/>
        <v>26289.25</v>
      </c>
      <c r="P70" s="64">
        <f t="shared" si="11"/>
        <v>26289.25</v>
      </c>
      <c r="Q70" s="64">
        <f t="shared" si="12"/>
        <v>26289.25</v>
      </c>
      <c r="R70" s="64">
        <f>'Всего с 01.01.22'!H71</f>
        <v>0</v>
      </c>
      <c r="S70" s="64">
        <f t="shared" si="13"/>
        <v>0</v>
      </c>
      <c r="T70" s="64">
        <f t="shared" si="14"/>
        <v>0</v>
      </c>
      <c r="U70" s="64">
        <f t="shared" si="15"/>
        <v>0</v>
      </c>
      <c r="V70" s="64">
        <f t="shared" si="16"/>
        <v>0</v>
      </c>
      <c r="W70" s="64">
        <f>'Всего с 01.01.22'!K71</f>
        <v>8590</v>
      </c>
      <c r="X70" s="64">
        <f t="shared" si="17"/>
        <v>2147.5</v>
      </c>
      <c r="Y70" s="64">
        <f t="shared" si="18"/>
        <v>2147.5</v>
      </c>
      <c r="Z70" s="64">
        <f t="shared" si="19"/>
        <v>2147.5</v>
      </c>
      <c r="AA70" s="64">
        <f t="shared" si="20"/>
        <v>2147.5</v>
      </c>
      <c r="AB70" s="64">
        <f>'Всего с 01.01.22'!L71</f>
        <v>0</v>
      </c>
      <c r="AC70" s="64">
        <f t="shared" si="21"/>
        <v>0</v>
      </c>
      <c r="AD70" s="64">
        <f t="shared" si="22"/>
        <v>0</v>
      </c>
      <c r="AE70" s="64">
        <f t="shared" si="23"/>
        <v>0</v>
      </c>
      <c r="AF70" s="64">
        <f t="shared" si="24"/>
        <v>0</v>
      </c>
      <c r="AG70" s="64">
        <f>'Всего с 01.01.22'!M71</f>
        <v>3643</v>
      </c>
      <c r="AH70" s="64">
        <f t="shared" si="25"/>
        <v>910.75</v>
      </c>
      <c r="AI70" s="64">
        <f t="shared" si="26"/>
        <v>910.75</v>
      </c>
      <c r="AJ70" s="64">
        <f t="shared" si="27"/>
        <v>910.75</v>
      </c>
      <c r="AK70" s="64">
        <f t="shared" si="85"/>
        <v>910.75</v>
      </c>
      <c r="AL70" s="64">
        <f>'Всего с 01.01.22'!N71</f>
        <v>0</v>
      </c>
      <c r="AM70" s="64">
        <f t="shared" si="28"/>
        <v>0</v>
      </c>
      <c r="AN70" s="64">
        <f t="shared" si="29"/>
        <v>0</v>
      </c>
      <c r="AO70" s="64">
        <f t="shared" si="30"/>
        <v>0</v>
      </c>
      <c r="AP70" s="64">
        <f t="shared" si="31"/>
        <v>0</v>
      </c>
      <c r="AQ70" s="64">
        <f t="shared" si="32"/>
        <v>492517203.4</v>
      </c>
      <c r="AR70" s="64">
        <f t="shared" si="33"/>
        <v>123129300.85</v>
      </c>
      <c r="AS70" s="64">
        <f t="shared" si="34"/>
        <v>123129300.85</v>
      </c>
      <c r="AT70" s="64">
        <f t="shared" si="35"/>
        <v>123129300.85</v>
      </c>
      <c r="AU70" s="64">
        <f t="shared" si="36"/>
        <v>123129300.85</v>
      </c>
      <c r="AV70" s="64">
        <f t="shared" si="37"/>
        <v>234433838.4</v>
      </c>
      <c r="AW70" s="64">
        <f t="shared" si="38"/>
        <v>58608459.6</v>
      </c>
      <c r="AX70" s="64">
        <f t="shared" si="39"/>
        <v>58608459.6</v>
      </c>
      <c r="AY70" s="64">
        <f t="shared" si="40"/>
        <v>58608459.6</v>
      </c>
      <c r="AZ70" s="64">
        <f t="shared" si="41"/>
        <v>58608459.6</v>
      </c>
      <c r="BA70" s="64">
        <f>'Всего с 01.01.22'!Q71</f>
        <v>191257488</v>
      </c>
      <c r="BB70" s="64">
        <f t="shared" si="0"/>
        <v>47814372</v>
      </c>
      <c r="BC70" s="64">
        <f t="shared" si="42"/>
        <v>47814372</v>
      </c>
      <c r="BD70" s="64">
        <f t="shared" si="43"/>
        <v>47814372</v>
      </c>
      <c r="BE70" s="64">
        <f t="shared" si="44"/>
        <v>47814372</v>
      </c>
      <c r="BF70" s="64">
        <f>'Всего с 01.01.22'!R71</f>
        <v>8377990.4</v>
      </c>
      <c r="BG70" s="64">
        <f t="shared" si="45"/>
        <v>2094497.6</v>
      </c>
      <c r="BH70" s="64">
        <f t="shared" si="46"/>
        <v>2094497.6</v>
      </c>
      <c r="BI70" s="64">
        <f t="shared" si="47"/>
        <v>2094497.6</v>
      </c>
      <c r="BJ70" s="64">
        <f t="shared" si="48"/>
        <v>2094497.6000000006</v>
      </c>
      <c r="BK70" s="64">
        <f>'Всего с 01.01.22'!S71</f>
        <v>9275678</v>
      </c>
      <c r="BL70" s="64">
        <f t="shared" si="49"/>
        <v>2318919.5</v>
      </c>
      <c r="BM70" s="64">
        <f t="shared" si="50"/>
        <v>2318919.5</v>
      </c>
      <c r="BN70" s="64">
        <f t="shared" si="51"/>
        <v>2318919.5</v>
      </c>
      <c r="BO70" s="64">
        <f t="shared" si="52"/>
        <v>2318919.5</v>
      </c>
      <c r="BP70" s="64">
        <f>'Всего с 01.01.22'!T71</f>
        <v>2094543</v>
      </c>
      <c r="BQ70" s="64">
        <f t="shared" si="53"/>
        <v>523635.75</v>
      </c>
      <c r="BR70" s="64">
        <f t="shared" si="54"/>
        <v>523635.75</v>
      </c>
      <c r="BS70" s="64">
        <f t="shared" si="55"/>
        <v>523635.75</v>
      </c>
      <c r="BT70" s="64">
        <f t="shared" si="56"/>
        <v>523635.75</v>
      </c>
      <c r="BU70" s="64">
        <f>'Всего с 01.01.22'!U71</f>
        <v>23428139</v>
      </c>
      <c r="BV70" s="64">
        <f t="shared" si="57"/>
        <v>5857034.75</v>
      </c>
      <c r="BW70" s="64">
        <f t="shared" si="58"/>
        <v>5857034.75</v>
      </c>
      <c r="BX70" s="64">
        <f t="shared" si="59"/>
        <v>5857034.75</v>
      </c>
      <c r="BY70" s="64">
        <f t="shared" si="60"/>
        <v>5857034.75</v>
      </c>
      <c r="BZ70" s="64">
        <f>'Всего с 01.01.22'!V71</f>
        <v>28062600</v>
      </c>
      <c r="CA70" s="64">
        <f t="shared" si="61"/>
        <v>7015650</v>
      </c>
      <c r="CB70" s="64">
        <f t="shared" si="62"/>
        <v>7015650</v>
      </c>
      <c r="CC70" s="64">
        <f t="shared" si="63"/>
        <v>7015650</v>
      </c>
      <c r="CD70" s="64">
        <f t="shared" si="64"/>
        <v>7015650</v>
      </c>
      <c r="CE70" s="64">
        <f>'Всего с 01.01.22'!W71</f>
        <v>0</v>
      </c>
      <c r="CF70" s="64">
        <f t="shared" si="65"/>
        <v>0</v>
      </c>
      <c r="CG70" s="64">
        <f t="shared" si="66"/>
        <v>0</v>
      </c>
      <c r="CH70" s="64">
        <f t="shared" si="67"/>
        <v>0</v>
      </c>
      <c r="CI70" s="64">
        <f t="shared" si="68"/>
        <v>0</v>
      </c>
      <c r="CJ70" s="64">
        <f>'Всего с 01.01.22'!X71</f>
        <v>218348370</v>
      </c>
      <c r="CK70" s="64">
        <f t="shared" si="69"/>
        <v>54587092.5</v>
      </c>
      <c r="CL70" s="64">
        <f t="shared" si="70"/>
        <v>54587092.5</v>
      </c>
      <c r="CM70" s="64">
        <f t="shared" si="71"/>
        <v>54587092.5</v>
      </c>
      <c r="CN70" s="64">
        <f t="shared" si="72"/>
        <v>54587092.5</v>
      </c>
      <c r="CO70" s="64">
        <f>'Всего с 01.01.22'!Y71</f>
        <v>0</v>
      </c>
      <c r="CP70" s="64">
        <f t="shared" si="73"/>
        <v>0</v>
      </c>
      <c r="CQ70" s="64">
        <f t="shared" si="74"/>
        <v>0</v>
      </c>
      <c r="CR70" s="64">
        <f t="shared" si="75"/>
        <v>0</v>
      </c>
      <c r="CS70" s="64">
        <f t="shared" si="76"/>
        <v>0</v>
      </c>
      <c r="CT70" s="64">
        <f>'Всего с 01.01.22'!Z71</f>
        <v>39734995</v>
      </c>
      <c r="CU70" s="64">
        <f t="shared" si="77"/>
        <v>9933748.75</v>
      </c>
      <c r="CV70" s="64">
        <f t="shared" si="78"/>
        <v>9933748.75</v>
      </c>
      <c r="CW70" s="64">
        <f t="shared" si="79"/>
        <v>9933748.75</v>
      </c>
      <c r="CX70" s="64">
        <f t="shared" si="80"/>
        <v>9933748.75</v>
      </c>
      <c r="CY70" s="64">
        <f>'Всего с 01.01.22'!AA71</f>
        <v>0</v>
      </c>
      <c r="CZ70" s="64">
        <f t="shared" si="81"/>
        <v>0</v>
      </c>
      <c r="DA70" s="64">
        <f t="shared" si="82"/>
        <v>0</v>
      </c>
      <c r="DB70" s="64">
        <f t="shared" si="83"/>
        <v>0</v>
      </c>
      <c r="DC70" s="64">
        <f t="shared" si="84"/>
        <v>0</v>
      </c>
    </row>
    <row r="71" spans="1:107" ht="15">
      <c r="A71" s="16">
        <v>62</v>
      </c>
      <c r="B71" s="11" t="s">
        <v>37</v>
      </c>
      <c r="C71" s="64">
        <f>'Всего с 01.01.22'!D72</f>
        <v>88082</v>
      </c>
      <c r="D71" s="64">
        <f t="shared" si="1"/>
        <v>22020.5</v>
      </c>
      <c r="E71" s="64">
        <f t="shared" si="2"/>
        <v>22020.5</v>
      </c>
      <c r="F71" s="64">
        <f t="shared" si="3"/>
        <v>22020.5</v>
      </c>
      <c r="G71" s="64">
        <f t="shared" si="4"/>
        <v>22020.5</v>
      </c>
      <c r="H71" s="64">
        <f>'Всего с 01.01.22'!F72</f>
        <v>17631</v>
      </c>
      <c r="I71" s="64">
        <f t="shared" si="5"/>
        <v>4407.75</v>
      </c>
      <c r="J71" s="64">
        <f t="shared" si="6"/>
        <v>4407.75</v>
      </c>
      <c r="K71" s="64">
        <f t="shared" si="7"/>
        <v>4407.75</v>
      </c>
      <c r="L71" s="64">
        <f t="shared" si="8"/>
        <v>4407.75</v>
      </c>
      <c r="M71" s="64">
        <f>'Всего с 01.01.22'!G72</f>
        <v>53896</v>
      </c>
      <c r="N71" s="64">
        <f t="shared" si="9"/>
        <v>13474</v>
      </c>
      <c r="O71" s="64">
        <f t="shared" si="10"/>
        <v>13474</v>
      </c>
      <c r="P71" s="64">
        <f t="shared" si="11"/>
        <v>13474</v>
      </c>
      <c r="Q71" s="64">
        <f t="shared" si="12"/>
        <v>13474</v>
      </c>
      <c r="R71" s="64">
        <f>'Всего с 01.01.22'!H72</f>
        <v>0</v>
      </c>
      <c r="S71" s="64">
        <f t="shared" si="13"/>
        <v>0</v>
      </c>
      <c r="T71" s="64">
        <f t="shared" si="14"/>
        <v>0</v>
      </c>
      <c r="U71" s="64">
        <f t="shared" si="15"/>
        <v>0</v>
      </c>
      <c r="V71" s="64">
        <f t="shared" si="16"/>
        <v>0</v>
      </c>
      <c r="W71" s="64">
        <f>'Всего с 01.01.22'!K72</f>
        <v>3367</v>
      </c>
      <c r="X71" s="64">
        <f t="shared" si="17"/>
        <v>841.75</v>
      </c>
      <c r="Y71" s="64">
        <f t="shared" si="18"/>
        <v>841.75</v>
      </c>
      <c r="Z71" s="64">
        <f t="shared" si="19"/>
        <v>841.75</v>
      </c>
      <c r="AA71" s="64">
        <f t="shared" si="20"/>
        <v>841.75</v>
      </c>
      <c r="AB71" s="64">
        <f>'Всего с 01.01.22'!L72</f>
        <v>0</v>
      </c>
      <c r="AC71" s="64">
        <f t="shared" si="21"/>
        <v>0</v>
      </c>
      <c r="AD71" s="64">
        <f t="shared" si="22"/>
        <v>0</v>
      </c>
      <c r="AE71" s="64">
        <f t="shared" si="23"/>
        <v>0</v>
      </c>
      <c r="AF71" s="64">
        <f t="shared" si="24"/>
        <v>0</v>
      </c>
      <c r="AG71" s="64">
        <f>'Всего с 01.01.22'!M72</f>
        <v>2542</v>
      </c>
      <c r="AH71" s="64">
        <f t="shared" si="25"/>
        <v>635.5</v>
      </c>
      <c r="AI71" s="64">
        <f t="shared" si="26"/>
        <v>635.5</v>
      </c>
      <c r="AJ71" s="64">
        <f t="shared" si="27"/>
        <v>635.5</v>
      </c>
      <c r="AK71" s="64">
        <f t="shared" si="85"/>
        <v>635.5</v>
      </c>
      <c r="AL71" s="64">
        <f>'Всего с 01.01.22'!N72</f>
        <v>0</v>
      </c>
      <c r="AM71" s="64">
        <f t="shared" si="28"/>
        <v>0</v>
      </c>
      <c r="AN71" s="64">
        <f t="shared" si="29"/>
        <v>0</v>
      </c>
      <c r="AO71" s="64">
        <f t="shared" si="30"/>
        <v>0</v>
      </c>
      <c r="AP71" s="64">
        <f t="shared" si="31"/>
        <v>0</v>
      </c>
      <c r="AQ71" s="64">
        <f t="shared" si="32"/>
        <v>232206825</v>
      </c>
      <c r="AR71" s="64">
        <f t="shared" si="33"/>
        <v>58051706.25</v>
      </c>
      <c r="AS71" s="64">
        <f t="shared" si="34"/>
        <v>58051706.25</v>
      </c>
      <c r="AT71" s="64">
        <f t="shared" si="35"/>
        <v>58051706.25</v>
      </c>
      <c r="AU71" s="64">
        <f t="shared" si="36"/>
        <v>58051706.25</v>
      </c>
      <c r="AV71" s="64">
        <f t="shared" si="37"/>
        <v>127532704</v>
      </c>
      <c r="AW71" s="64">
        <f t="shared" si="38"/>
        <v>31883176</v>
      </c>
      <c r="AX71" s="64">
        <f t="shared" si="39"/>
        <v>31883176</v>
      </c>
      <c r="AY71" s="64">
        <f t="shared" si="40"/>
        <v>31883176</v>
      </c>
      <c r="AZ71" s="64">
        <f t="shared" si="41"/>
        <v>31883176</v>
      </c>
      <c r="BA71" s="64">
        <f>'Всего с 01.01.22'!Q72</f>
        <v>103180321</v>
      </c>
      <c r="BB71" s="64">
        <f t="shared" si="0"/>
        <v>25795080.25</v>
      </c>
      <c r="BC71" s="64">
        <f t="shared" si="42"/>
        <v>25795080.25</v>
      </c>
      <c r="BD71" s="64">
        <f t="shared" si="43"/>
        <v>25795080.25</v>
      </c>
      <c r="BE71" s="64">
        <f t="shared" si="44"/>
        <v>25795080.25</v>
      </c>
      <c r="BF71" s="64">
        <f>'Всего с 01.01.22'!R72</f>
        <v>5040213</v>
      </c>
      <c r="BG71" s="64">
        <f t="shared" si="45"/>
        <v>1260053.25</v>
      </c>
      <c r="BH71" s="64">
        <f t="shared" si="46"/>
        <v>1260053.25</v>
      </c>
      <c r="BI71" s="64">
        <f t="shared" si="47"/>
        <v>1260053.25</v>
      </c>
      <c r="BJ71" s="64">
        <f t="shared" si="48"/>
        <v>1260053.25</v>
      </c>
      <c r="BK71" s="64">
        <f>'Всего с 01.01.22'!S72</f>
        <v>5557488</v>
      </c>
      <c r="BL71" s="64">
        <f t="shared" si="49"/>
        <v>1389372</v>
      </c>
      <c r="BM71" s="64">
        <f t="shared" si="50"/>
        <v>1389372</v>
      </c>
      <c r="BN71" s="64">
        <f t="shared" si="51"/>
        <v>1389372</v>
      </c>
      <c r="BO71" s="64">
        <f t="shared" si="52"/>
        <v>1389372</v>
      </c>
      <c r="BP71" s="64">
        <f>'Всего с 01.01.22'!T72</f>
        <v>1171437</v>
      </c>
      <c r="BQ71" s="64">
        <f t="shared" si="53"/>
        <v>292859.25</v>
      </c>
      <c r="BR71" s="64">
        <f t="shared" si="54"/>
        <v>292859.25</v>
      </c>
      <c r="BS71" s="64">
        <f t="shared" si="55"/>
        <v>292859.25</v>
      </c>
      <c r="BT71" s="64">
        <f t="shared" si="56"/>
        <v>292859.25</v>
      </c>
      <c r="BU71" s="64">
        <f>'Всего с 01.01.22'!U72</f>
        <v>12583245</v>
      </c>
      <c r="BV71" s="64">
        <f t="shared" si="57"/>
        <v>3145811.25</v>
      </c>
      <c r="BW71" s="64">
        <f t="shared" si="58"/>
        <v>3145811.25</v>
      </c>
      <c r="BX71" s="64">
        <f t="shared" si="59"/>
        <v>3145811.25</v>
      </c>
      <c r="BY71" s="64">
        <f t="shared" si="60"/>
        <v>3145811.25</v>
      </c>
      <c r="BZ71" s="64">
        <f>'Всего с 01.01.22'!V72</f>
        <v>15227800</v>
      </c>
      <c r="CA71" s="64">
        <f t="shared" si="61"/>
        <v>3806950</v>
      </c>
      <c r="CB71" s="64">
        <f t="shared" si="62"/>
        <v>3806950</v>
      </c>
      <c r="CC71" s="64">
        <f t="shared" si="63"/>
        <v>3806950</v>
      </c>
      <c r="CD71" s="64">
        <f t="shared" si="64"/>
        <v>3806950</v>
      </c>
      <c r="CE71" s="64">
        <f>'Всего с 01.01.22'!W72</f>
        <v>0</v>
      </c>
      <c r="CF71" s="64">
        <f t="shared" si="65"/>
        <v>0</v>
      </c>
      <c r="CG71" s="64">
        <f t="shared" si="66"/>
        <v>0</v>
      </c>
      <c r="CH71" s="64">
        <f t="shared" si="67"/>
        <v>0</v>
      </c>
      <c r="CI71" s="64">
        <f t="shared" si="68"/>
        <v>0</v>
      </c>
      <c r="CJ71" s="64">
        <f>'Всего с 01.01.22'!X72</f>
        <v>74620267</v>
      </c>
      <c r="CK71" s="64">
        <f t="shared" si="69"/>
        <v>18655066.75</v>
      </c>
      <c r="CL71" s="64">
        <f t="shared" si="70"/>
        <v>18655066.75</v>
      </c>
      <c r="CM71" s="64">
        <f t="shared" si="71"/>
        <v>18655066.75</v>
      </c>
      <c r="CN71" s="64">
        <f t="shared" si="72"/>
        <v>18655066.75</v>
      </c>
      <c r="CO71" s="64">
        <f>'Всего с 01.01.22'!Y72</f>
        <v>0</v>
      </c>
      <c r="CP71" s="64">
        <f t="shared" si="73"/>
        <v>0</v>
      </c>
      <c r="CQ71" s="64">
        <f t="shared" si="74"/>
        <v>0</v>
      </c>
      <c r="CR71" s="64">
        <f t="shared" si="75"/>
        <v>0</v>
      </c>
      <c r="CS71" s="64">
        <f t="shared" si="76"/>
        <v>0</v>
      </c>
      <c r="CT71" s="64">
        <f>'Всего с 01.01.22'!Z72</f>
        <v>30053854</v>
      </c>
      <c r="CU71" s="64">
        <f t="shared" si="77"/>
        <v>7513463.5</v>
      </c>
      <c r="CV71" s="64">
        <f t="shared" si="78"/>
        <v>7513463.5</v>
      </c>
      <c r="CW71" s="64">
        <f t="shared" si="79"/>
        <v>7513463.5</v>
      </c>
      <c r="CX71" s="64">
        <f t="shared" si="80"/>
        <v>7513463.5</v>
      </c>
      <c r="CY71" s="64">
        <f>'Всего с 01.01.22'!AA72</f>
        <v>0</v>
      </c>
      <c r="CZ71" s="64">
        <f t="shared" si="81"/>
        <v>0</v>
      </c>
      <c r="DA71" s="64">
        <f t="shared" si="82"/>
        <v>0</v>
      </c>
      <c r="DB71" s="64">
        <f t="shared" si="83"/>
        <v>0</v>
      </c>
      <c r="DC71" s="64">
        <f t="shared" si="84"/>
        <v>0</v>
      </c>
    </row>
    <row r="72" spans="1:107" ht="15">
      <c r="A72" s="16">
        <v>63</v>
      </c>
      <c r="B72" s="11" t="s">
        <v>84</v>
      </c>
      <c r="C72" s="64">
        <f>'Всего с 01.01.22'!D73</f>
        <v>92756</v>
      </c>
      <c r="D72" s="64">
        <f t="shared" si="1"/>
        <v>23189</v>
      </c>
      <c r="E72" s="64">
        <f t="shared" si="2"/>
        <v>23189</v>
      </c>
      <c r="F72" s="64">
        <f t="shared" si="3"/>
        <v>23189</v>
      </c>
      <c r="G72" s="64">
        <f t="shared" si="4"/>
        <v>23189</v>
      </c>
      <c r="H72" s="64">
        <f>'Всего с 01.01.22'!F73</f>
        <v>15178</v>
      </c>
      <c r="I72" s="64">
        <f t="shared" si="5"/>
        <v>3794.5</v>
      </c>
      <c r="J72" s="64">
        <f t="shared" si="6"/>
        <v>3794.5</v>
      </c>
      <c r="K72" s="64">
        <f t="shared" si="7"/>
        <v>3794.5</v>
      </c>
      <c r="L72" s="64">
        <f t="shared" si="8"/>
        <v>3794.5</v>
      </c>
      <c r="M72" s="64">
        <f>'Всего с 01.01.22'!G73</f>
        <v>49093</v>
      </c>
      <c r="N72" s="64">
        <f t="shared" si="9"/>
        <v>12273.25</v>
      </c>
      <c r="O72" s="64">
        <f t="shared" si="10"/>
        <v>12273.25</v>
      </c>
      <c r="P72" s="64">
        <f t="shared" si="11"/>
        <v>12273.25</v>
      </c>
      <c r="Q72" s="64">
        <f t="shared" si="12"/>
        <v>12273.25</v>
      </c>
      <c r="R72" s="64">
        <f>'Всего с 01.01.22'!H73</f>
        <v>0</v>
      </c>
      <c r="S72" s="64">
        <f t="shared" si="13"/>
        <v>0</v>
      </c>
      <c r="T72" s="64">
        <f t="shared" si="14"/>
        <v>0</v>
      </c>
      <c r="U72" s="64">
        <f t="shared" si="15"/>
        <v>0</v>
      </c>
      <c r="V72" s="64">
        <f t="shared" si="16"/>
        <v>0</v>
      </c>
      <c r="W72" s="64">
        <f>'Всего с 01.01.22'!K73</f>
        <v>4789</v>
      </c>
      <c r="X72" s="64">
        <f t="shared" si="17"/>
        <v>1197.25</v>
      </c>
      <c r="Y72" s="64">
        <f t="shared" si="18"/>
        <v>1197.25</v>
      </c>
      <c r="Z72" s="64">
        <f t="shared" si="19"/>
        <v>1197.25</v>
      </c>
      <c r="AA72" s="64">
        <f t="shared" si="20"/>
        <v>1197.25</v>
      </c>
      <c r="AB72" s="64">
        <f>'Всего с 01.01.22'!L73</f>
        <v>356</v>
      </c>
      <c r="AC72" s="64">
        <f t="shared" si="21"/>
        <v>89</v>
      </c>
      <c r="AD72" s="64">
        <f t="shared" si="22"/>
        <v>89</v>
      </c>
      <c r="AE72" s="64">
        <f t="shared" si="23"/>
        <v>89</v>
      </c>
      <c r="AF72" s="64">
        <f t="shared" si="24"/>
        <v>89</v>
      </c>
      <c r="AG72" s="64">
        <f>'Всего с 01.01.22'!M73</f>
        <v>1921</v>
      </c>
      <c r="AH72" s="64">
        <f t="shared" si="25"/>
        <v>480.25</v>
      </c>
      <c r="AI72" s="64">
        <f t="shared" si="26"/>
        <v>480.25</v>
      </c>
      <c r="AJ72" s="64">
        <f t="shared" si="27"/>
        <v>480.25</v>
      </c>
      <c r="AK72" s="64">
        <f t="shared" si="85"/>
        <v>480.25</v>
      </c>
      <c r="AL72" s="64">
        <f>'Всего с 01.01.22'!N73</f>
        <v>0</v>
      </c>
      <c r="AM72" s="64">
        <f t="shared" si="28"/>
        <v>0</v>
      </c>
      <c r="AN72" s="64">
        <f t="shared" si="29"/>
        <v>0</v>
      </c>
      <c r="AO72" s="64">
        <f t="shared" si="30"/>
        <v>0</v>
      </c>
      <c r="AP72" s="64">
        <f t="shared" si="31"/>
        <v>0</v>
      </c>
      <c r="AQ72" s="64">
        <f t="shared" si="32"/>
        <v>265916357.4</v>
      </c>
      <c r="AR72" s="64">
        <f t="shared" si="33"/>
        <v>66479089.35</v>
      </c>
      <c r="AS72" s="64">
        <f t="shared" si="34"/>
        <v>66479089.35</v>
      </c>
      <c r="AT72" s="64">
        <f t="shared" si="35"/>
        <v>66479089.35</v>
      </c>
      <c r="AU72" s="64">
        <f t="shared" si="36"/>
        <v>66479089.35</v>
      </c>
      <c r="AV72" s="64">
        <f t="shared" si="37"/>
        <v>121622586.4</v>
      </c>
      <c r="AW72" s="64">
        <f t="shared" si="38"/>
        <v>30405646.6</v>
      </c>
      <c r="AX72" s="64">
        <f t="shared" si="39"/>
        <v>30405646.6</v>
      </c>
      <c r="AY72" s="64">
        <f t="shared" si="40"/>
        <v>30405646.6</v>
      </c>
      <c r="AZ72" s="64">
        <f t="shared" si="41"/>
        <v>30405646.6</v>
      </c>
      <c r="BA72" s="64">
        <f>'Всего с 01.01.22'!Q73</f>
        <v>94951847</v>
      </c>
      <c r="BB72" s="64">
        <f t="shared" si="0"/>
        <v>23737961.75</v>
      </c>
      <c r="BC72" s="64">
        <f t="shared" si="42"/>
        <v>23737961.75</v>
      </c>
      <c r="BD72" s="64">
        <f t="shared" si="43"/>
        <v>23737961.75</v>
      </c>
      <c r="BE72" s="64">
        <f t="shared" si="44"/>
        <v>23737961.75</v>
      </c>
      <c r="BF72" s="64">
        <f>'Всего с 01.01.22'!R73</f>
        <v>9339106.4</v>
      </c>
      <c r="BG72" s="64">
        <f t="shared" si="45"/>
        <v>2334776.6</v>
      </c>
      <c r="BH72" s="64">
        <f t="shared" si="46"/>
        <v>2334776.6</v>
      </c>
      <c r="BI72" s="64">
        <f t="shared" si="47"/>
        <v>2334776.6</v>
      </c>
      <c r="BJ72" s="64">
        <f t="shared" si="48"/>
        <v>2334776.600000001</v>
      </c>
      <c r="BK72" s="64">
        <f>'Всего с 01.01.22'!S73</f>
        <v>5463957</v>
      </c>
      <c r="BL72" s="64">
        <f t="shared" si="49"/>
        <v>1365989.25</v>
      </c>
      <c r="BM72" s="64">
        <f t="shared" si="50"/>
        <v>1365989.25</v>
      </c>
      <c r="BN72" s="64">
        <f t="shared" si="51"/>
        <v>1365989.25</v>
      </c>
      <c r="BO72" s="64">
        <f t="shared" si="52"/>
        <v>1365989.25</v>
      </c>
      <c r="BP72" s="64">
        <f>'Всего с 01.01.22'!T73</f>
        <v>1149041</v>
      </c>
      <c r="BQ72" s="64">
        <f t="shared" si="53"/>
        <v>287260.25</v>
      </c>
      <c r="BR72" s="64">
        <f t="shared" si="54"/>
        <v>287260.25</v>
      </c>
      <c r="BS72" s="64">
        <f t="shared" si="55"/>
        <v>287260.25</v>
      </c>
      <c r="BT72" s="64">
        <f t="shared" si="56"/>
        <v>287260.25</v>
      </c>
      <c r="BU72" s="64">
        <f>'Всего с 01.01.22'!U73</f>
        <v>10718635</v>
      </c>
      <c r="BV72" s="64">
        <f t="shared" si="57"/>
        <v>2679658.75</v>
      </c>
      <c r="BW72" s="64">
        <f t="shared" si="58"/>
        <v>2679658.75</v>
      </c>
      <c r="BX72" s="64">
        <f t="shared" si="59"/>
        <v>2679658.75</v>
      </c>
      <c r="BY72" s="64">
        <f t="shared" si="60"/>
        <v>2679658.75</v>
      </c>
      <c r="BZ72" s="64">
        <f>'Всего с 01.01.22'!V73</f>
        <v>22624100</v>
      </c>
      <c r="CA72" s="64">
        <f t="shared" si="61"/>
        <v>5656025</v>
      </c>
      <c r="CB72" s="64">
        <f t="shared" si="62"/>
        <v>5656025</v>
      </c>
      <c r="CC72" s="64">
        <f t="shared" si="63"/>
        <v>5656025</v>
      </c>
      <c r="CD72" s="64">
        <f t="shared" si="64"/>
        <v>5656025</v>
      </c>
      <c r="CE72" s="64">
        <f>'Всего с 01.01.22'!W73</f>
        <v>0</v>
      </c>
      <c r="CF72" s="64">
        <f t="shared" si="65"/>
        <v>0</v>
      </c>
      <c r="CG72" s="64">
        <f t="shared" si="66"/>
        <v>0</v>
      </c>
      <c r="CH72" s="64">
        <f t="shared" si="67"/>
        <v>0</v>
      </c>
      <c r="CI72" s="64">
        <f t="shared" si="68"/>
        <v>0</v>
      </c>
      <c r="CJ72" s="64">
        <f>'Всего с 01.01.22'!X73</f>
        <v>123532669</v>
      </c>
      <c r="CK72" s="64">
        <f t="shared" si="69"/>
        <v>30883167.25</v>
      </c>
      <c r="CL72" s="64">
        <f t="shared" si="70"/>
        <v>30883167.25</v>
      </c>
      <c r="CM72" s="64">
        <f t="shared" si="71"/>
        <v>30883167.25</v>
      </c>
      <c r="CN72" s="64">
        <f t="shared" si="72"/>
        <v>30883167.25</v>
      </c>
      <c r="CO72" s="64">
        <f>'Всего с 01.01.22'!Y73</f>
        <v>12044714</v>
      </c>
      <c r="CP72" s="64">
        <f t="shared" si="73"/>
        <v>3011178.5</v>
      </c>
      <c r="CQ72" s="64">
        <f t="shared" si="74"/>
        <v>3011178.5</v>
      </c>
      <c r="CR72" s="64">
        <f t="shared" si="75"/>
        <v>3011178.5</v>
      </c>
      <c r="CS72" s="64">
        <f t="shared" si="76"/>
        <v>3011178.5</v>
      </c>
      <c r="CT72" s="64">
        <f>'Всего с 01.01.22'!Z73</f>
        <v>20761102</v>
      </c>
      <c r="CU72" s="64">
        <f t="shared" si="77"/>
        <v>5190275.5</v>
      </c>
      <c r="CV72" s="64">
        <f t="shared" si="78"/>
        <v>5190275.5</v>
      </c>
      <c r="CW72" s="64">
        <f t="shared" si="79"/>
        <v>5190275.5</v>
      </c>
      <c r="CX72" s="64">
        <f t="shared" si="80"/>
        <v>5190275.5</v>
      </c>
      <c r="CY72" s="64">
        <f>'Всего с 01.01.22'!AA73</f>
        <v>0</v>
      </c>
      <c r="CZ72" s="64">
        <f t="shared" si="81"/>
        <v>0</v>
      </c>
      <c r="DA72" s="64">
        <f t="shared" si="82"/>
        <v>0</v>
      </c>
      <c r="DB72" s="64">
        <f t="shared" si="83"/>
        <v>0</v>
      </c>
      <c r="DC72" s="64">
        <f t="shared" si="84"/>
        <v>0</v>
      </c>
    </row>
    <row r="73" spans="1:107" ht="15">
      <c r="A73" s="16">
        <v>64</v>
      </c>
      <c r="B73" s="11" t="s">
        <v>40</v>
      </c>
      <c r="C73" s="64">
        <f>'Всего с 01.01.22'!D74</f>
        <v>197194</v>
      </c>
      <c r="D73" s="64">
        <f t="shared" si="1"/>
        <v>49298.5</v>
      </c>
      <c r="E73" s="64">
        <f t="shared" si="2"/>
        <v>49298.5</v>
      </c>
      <c r="F73" s="64">
        <f t="shared" si="3"/>
        <v>49298.5</v>
      </c>
      <c r="G73" s="64">
        <f t="shared" si="4"/>
        <v>49298.5</v>
      </c>
      <c r="H73" s="64">
        <f>'Всего с 01.01.22'!F74</f>
        <v>40890</v>
      </c>
      <c r="I73" s="64">
        <f t="shared" si="5"/>
        <v>10222.5</v>
      </c>
      <c r="J73" s="64">
        <f t="shared" si="6"/>
        <v>10222.5</v>
      </c>
      <c r="K73" s="64">
        <f t="shared" si="7"/>
        <v>10222.5</v>
      </c>
      <c r="L73" s="64">
        <f t="shared" si="8"/>
        <v>10222.5</v>
      </c>
      <c r="M73" s="64">
        <f>'Всего с 01.01.22'!G74</f>
        <v>83364</v>
      </c>
      <c r="N73" s="64">
        <f t="shared" si="9"/>
        <v>20841</v>
      </c>
      <c r="O73" s="64">
        <f t="shared" si="10"/>
        <v>20841</v>
      </c>
      <c r="P73" s="64">
        <f t="shared" si="11"/>
        <v>20841</v>
      </c>
      <c r="Q73" s="64">
        <f t="shared" si="12"/>
        <v>20841</v>
      </c>
      <c r="R73" s="64">
        <f>'Всего с 01.01.22'!H74</f>
        <v>0</v>
      </c>
      <c r="S73" s="64">
        <f t="shared" si="13"/>
        <v>0</v>
      </c>
      <c r="T73" s="64">
        <f t="shared" si="14"/>
        <v>0</v>
      </c>
      <c r="U73" s="64">
        <f t="shared" si="15"/>
        <v>0</v>
      </c>
      <c r="V73" s="64">
        <f t="shared" si="16"/>
        <v>0</v>
      </c>
      <c r="W73" s="64">
        <f>'Всего с 01.01.22'!K74</f>
        <v>8497</v>
      </c>
      <c r="X73" s="64">
        <f t="shared" si="17"/>
        <v>2124.25</v>
      </c>
      <c r="Y73" s="64">
        <f t="shared" si="18"/>
        <v>2124.25</v>
      </c>
      <c r="Z73" s="64">
        <f t="shared" si="19"/>
        <v>2124.25</v>
      </c>
      <c r="AA73" s="64">
        <f t="shared" si="20"/>
        <v>2124.25</v>
      </c>
      <c r="AB73" s="64">
        <f>'Всего с 01.01.22'!L74</f>
        <v>0</v>
      </c>
      <c r="AC73" s="64">
        <f t="shared" si="21"/>
        <v>0</v>
      </c>
      <c r="AD73" s="64">
        <f t="shared" si="22"/>
        <v>0</v>
      </c>
      <c r="AE73" s="64">
        <f t="shared" si="23"/>
        <v>0</v>
      </c>
      <c r="AF73" s="64">
        <f t="shared" si="24"/>
        <v>0</v>
      </c>
      <c r="AG73" s="64">
        <f>'Всего с 01.01.22'!M74</f>
        <v>3401</v>
      </c>
      <c r="AH73" s="64">
        <f t="shared" si="25"/>
        <v>850.25</v>
      </c>
      <c r="AI73" s="64">
        <f t="shared" si="26"/>
        <v>850.25</v>
      </c>
      <c r="AJ73" s="64">
        <f t="shared" si="27"/>
        <v>850.25</v>
      </c>
      <c r="AK73" s="64">
        <f t="shared" si="85"/>
        <v>850.25</v>
      </c>
      <c r="AL73" s="64">
        <f>'Всего с 01.01.22'!N74</f>
        <v>0</v>
      </c>
      <c r="AM73" s="64">
        <f t="shared" si="28"/>
        <v>0</v>
      </c>
      <c r="AN73" s="64">
        <f t="shared" si="29"/>
        <v>0</v>
      </c>
      <c r="AO73" s="64">
        <f t="shared" si="30"/>
        <v>0</v>
      </c>
      <c r="AP73" s="64">
        <f t="shared" si="31"/>
        <v>0</v>
      </c>
      <c r="AQ73" s="64">
        <f t="shared" si="32"/>
        <v>484443835</v>
      </c>
      <c r="AR73" s="64">
        <f t="shared" si="33"/>
        <v>121110958.75</v>
      </c>
      <c r="AS73" s="64">
        <f t="shared" si="34"/>
        <v>121110958.75</v>
      </c>
      <c r="AT73" s="64">
        <f t="shared" si="35"/>
        <v>121110958.75</v>
      </c>
      <c r="AU73" s="64">
        <f t="shared" si="36"/>
        <v>121110958.75</v>
      </c>
      <c r="AV73" s="64">
        <f t="shared" si="37"/>
        <v>258658388</v>
      </c>
      <c r="AW73" s="64">
        <f t="shared" si="38"/>
        <v>64664597</v>
      </c>
      <c r="AX73" s="64">
        <f t="shared" si="39"/>
        <v>64664597</v>
      </c>
      <c r="AY73" s="64">
        <f t="shared" si="40"/>
        <v>64664597</v>
      </c>
      <c r="AZ73" s="64">
        <f t="shared" si="41"/>
        <v>64664597</v>
      </c>
      <c r="BA73" s="64">
        <f>'Всего с 01.01.22'!Q74</f>
        <v>211284344</v>
      </c>
      <c r="BB73" s="64">
        <f aca="true" t="shared" si="86" ref="BB73:BB91">BA73/12*3</f>
        <v>52821086</v>
      </c>
      <c r="BC73" s="64">
        <f t="shared" si="42"/>
        <v>52821086</v>
      </c>
      <c r="BD73" s="64">
        <f t="shared" si="43"/>
        <v>52821086</v>
      </c>
      <c r="BE73" s="64">
        <f t="shared" si="44"/>
        <v>52821086</v>
      </c>
      <c r="BF73" s="64">
        <f>'Всего с 01.01.22'!R74</f>
        <v>3618628</v>
      </c>
      <c r="BG73" s="64">
        <f t="shared" si="45"/>
        <v>904657</v>
      </c>
      <c r="BH73" s="64">
        <f t="shared" si="46"/>
        <v>904657</v>
      </c>
      <c r="BI73" s="64">
        <f t="shared" si="47"/>
        <v>904657</v>
      </c>
      <c r="BJ73" s="64">
        <f t="shared" si="48"/>
        <v>904657</v>
      </c>
      <c r="BK73" s="64">
        <f>'Всего с 01.01.22'!S74</f>
        <v>11353630</v>
      </c>
      <c r="BL73" s="64">
        <f t="shared" si="49"/>
        <v>2838407.5</v>
      </c>
      <c r="BM73" s="64">
        <f t="shared" si="50"/>
        <v>2838407.5</v>
      </c>
      <c r="BN73" s="64">
        <f t="shared" si="51"/>
        <v>2838407.5</v>
      </c>
      <c r="BO73" s="64">
        <f t="shared" si="52"/>
        <v>2838407.5</v>
      </c>
      <c r="BP73" s="64">
        <f>'Всего с 01.01.22'!T74</f>
        <v>3218593</v>
      </c>
      <c r="BQ73" s="64">
        <f t="shared" si="53"/>
        <v>804648.25</v>
      </c>
      <c r="BR73" s="64">
        <f t="shared" si="54"/>
        <v>804648.25</v>
      </c>
      <c r="BS73" s="64">
        <f t="shared" si="55"/>
        <v>804648.25</v>
      </c>
      <c r="BT73" s="64">
        <f t="shared" si="56"/>
        <v>804648.25</v>
      </c>
      <c r="BU73" s="64">
        <f>'Всего с 01.01.22'!U74</f>
        <v>29183193</v>
      </c>
      <c r="BV73" s="64">
        <f t="shared" si="57"/>
        <v>7295798.25</v>
      </c>
      <c r="BW73" s="64">
        <f t="shared" si="58"/>
        <v>7295798.25</v>
      </c>
      <c r="BX73" s="64">
        <f t="shared" si="59"/>
        <v>7295798.25</v>
      </c>
      <c r="BY73" s="64">
        <f t="shared" si="60"/>
        <v>7295798.25</v>
      </c>
      <c r="BZ73" s="64">
        <f>'Всего с 01.01.22'!V74</f>
        <v>27158000</v>
      </c>
      <c r="CA73" s="64">
        <f t="shared" si="61"/>
        <v>6789500</v>
      </c>
      <c r="CB73" s="64">
        <f t="shared" si="62"/>
        <v>6789500</v>
      </c>
      <c r="CC73" s="64">
        <f t="shared" si="63"/>
        <v>6789500</v>
      </c>
      <c r="CD73" s="64">
        <f t="shared" si="64"/>
        <v>6789500</v>
      </c>
      <c r="CE73" s="64">
        <f>'Всего с 01.01.22'!W74</f>
        <v>0</v>
      </c>
      <c r="CF73" s="64">
        <f t="shared" si="65"/>
        <v>0</v>
      </c>
      <c r="CG73" s="64">
        <f t="shared" si="66"/>
        <v>0</v>
      </c>
      <c r="CH73" s="64">
        <f t="shared" si="67"/>
        <v>0</v>
      </c>
      <c r="CI73" s="64">
        <f t="shared" si="68"/>
        <v>0</v>
      </c>
      <c r="CJ73" s="64">
        <f>'Всего с 01.01.22'!X74</f>
        <v>187857577</v>
      </c>
      <c r="CK73" s="64">
        <f t="shared" si="69"/>
        <v>46964394.25</v>
      </c>
      <c r="CL73" s="64">
        <f t="shared" si="70"/>
        <v>46964394.25</v>
      </c>
      <c r="CM73" s="64">
        <f t="shared" si="71"/>
        <v>46964394.25</v>
      </c>
      <c r="CN73" s="64">
        <f t="shared" si="72"/>
        <v>46964394.25</v>
      </c>
      <c r="CO73" s="64">
        <f>'Всего с 01.01.22'!Y74</f>
        <v>0</v>
      </c>
      <c r="CP73" s="64">
        <f t="shared" si="73"/>
        <v>0</v>
      </c>
      <c r="CQ73" s="64">
        <f t="shared" si="74"/>
        <v>0</v>
      </c>
      <c r="CR73" s="64">
        <f t="shared" si="75"/>
        <v>0</v>
      </c>
      <c r="CS73" s="64">
        <f t="shared" si="76"/>
        <v>0</v>
      </c>
      <c r="CT73" s="64">
        <f>'Всего с 01.01.22'!Z74</f>
        <v>37927870</v>
      </c>
      <c r="CU73" s="64">
        <f t="shared" si="77"/>
        <v>9481967.5</v>
      </c>
      <c r="CV73" s="64">
        <f t="shared" si="78"/>
        <v>9481967.5</v>
      </c>
      <c r="CW73" s="64">
        <f t="shared" si="79"/>
        <v>9481967.5</v>
      </c>
      <c r="CX73" s="64">
        <f t="shared" si="80"/>
        <v>9481967.5</v>
      </c>
      <c r="CY73" s="64">
        <f>'Всего с 01.01.22'!AA74</f>
        <v>0</v>
      </c>
      <c r="CZ73" s="64">
        <f t="shared" si="81"/>
        <v>0</v>
      </c>
      <c r="DA73" s="64">
        <f t="shared" si="82"/>
        <v>0</v>
      </c>
      <c r="DB73" s="64">
        <f t="shared" si="83"/>
        <v>0</v>
      </c>
      <c r="DC73" s="64">
        <f t="shared" si="84"/>
        <v>0</v>
      </c>
    </row>
    <row r="74" spans="1:107" ht="15">
      <c r="A74" s="16">
        <v>65</v>
      </c>
      <c r="B74" s="11" t="s">
        <v>43</v>
      </c>
      <c r="C74" s="64">
        <f>'Всего с 01.01.22'!D75</f>
        <v>133912</v>
      </c>
      <c r="D74" s="64">
        <f aca="true" t="shared" si="87" ref="D74:D88">C74/12*3</f>
        <v>33478</v>
      </c>
      <c r="E74" s="64">
        <f aca="true" t="shared" si="88" ref="E74:E88">C74/12*3</f>
        <v>33478</v>
      </c>
      <c r="F74" s="64">
        <f aca="true" t="shared" si="89" ref="F74:F88">C74/12*3</f>
        <v>33478</v>
      </c>
      <c r="G74" s="64">
        <f aca="true" t="shared" si="90" ref="G74:G88">C74-D74-E74-F74</f>
        <v>33478</v>
      </c>
      <c r="H74" s="64">
        <f>'Всего с 01.01.22'!F75</f>
        <v>17321</v>
      </c>
      <c r="I74" s="64">
        <f aca="true" t="shared" si="91" ref="I74:I88">H74/12*3</f>
        <v>4330.25</v>
      </c>
      <c r="J74" s="64">
        <f aca="true" t="shared" si="92" ref="J74:J88">H74/12*3</f>
        <v>4330.25</v>
      </c>
      <c r="K74" s="64">
        <f aca="true" t="shared" si="93" ref="K74:K88">H74/12*3</f>
        <v>4330.25</v>
      </c>
      <c r="L74" s="64">
        <f aca="true" t="shared" si="94" ref="L74:L88">H74-I74-J74-K74</f>
        <v>4330.25</v>
      </c>
      <c r="M74" s="64">
        <f>'Всего с 01.01.22'!G75</f>
        <v>69383</v>
      </c>
      <c r="N74" s="64">
        <f aca="true" t="shared" si="95" ref="N74:N88">M74/12*3</f>
        <v>17345.75</v>
      </c>
      <c r="O74" s="64">
        <f aca="true" t="shared" si="96" ref="O74:O88">M74/12*3</f>
        <v>17345.75</v>
      </c>
      <c r="P74" s="64">
        <f aca="true" t="shared" si="97" ref="P74:P88">M74/12*3</f>
        <v>17345.75</v>
      </c>
      <c r="Q74" s="64">
        <f aca="true" t="shared" si="98" ref="Q74:Q88">M74-N74-O74-P74</f>
        <v>17345.75</v>
      </c>
      <c r="R74" s="64">
        <f>'Всего с 01.01.22'!H75</f>
        <v>0</v>
      </c>
      <c r="S74" s="64">
        <f aca="true" t="shared" si="99" ref="S74:S88">R74/12*3</f>
        <v>0</v>
      </c>
      <c r="T74" s="64">
        <f aca="true" t="shared" si="100" ref="T74:T88">R74/12*3</f>
        <v>0</v>
      </c>
      <c r="U74" s="64">
        <f aca="true" t="shared" si="101" ref="U74:U88">R74/12*3</f>
        <v>0</v>
      </c>
      <c r="V74" s="64">
        <f aca="true" t="shared" si="102" ref="V74:V88">ROUND(R74-S74-T74-U74,0)</f>
        <v>0</v>
      </c>
      <c r="W74" s="64">
        <f>'Всего с 01.01.22'!K75</f>
        <v>6051</v>
      </c>
      <c r="X74" s="64">
        <f aca="true" t="shared" si="103" ref="X74:X88">W74/12*3</f>
        <v>1512.75</v>
      </c>
      <c r="Y74" s="64">
        <f aca="true" t="shared" si="104" ref="Y74:Y88">W74/12*3</f>
        <v>1512.75</v>
      </c>
      <c r="Z74" s="64">
        <f aca="true" t="shared" si="105" ref="Z74:Z88">W74/12*3</f>
        <v>1512.75</v>
      </c>
      <c r="AA74" s="64">
        <f aca="true" t="shared" si="106" ref="AA74:AA88">W74-X74-Y74-Z74</f>
        <v>1512.75</v>
      </c>
      <c r="AB74" s="64">
        <f>'Всего с 01.01.22'!L75</f>
        <v>0</v>
      </c>
      <c r="AC74" s="64">
        <f aca="true" t="shared" si="107" ref="AC74:AC88">AB74/12*3</f>
        <v>0</v>
      </c>
      <c r="AD74" s="64">
        <f aca="true" t="shared" si="108" ref="AD74:AD88">AB74/12*3</f>
        <v>0</v>
      </c>
      <c r="AE74" s="64">
        <f aca="true" t="shared" si="109" ref="AE74:AE88">AB74/12*3</f>
        <v>0</v>
      </c>
      <c r="AF74" s="64">
        <f aca="true" t="shared" si="110" ref="AF74:AF88">AB74-AC74-AD74-AE74</f>
        <v>0</v>
      </c>
      <c r="AG74" s="64">
        <f>'Всего с 01.01.22'!M75</f>
        <v>3309</v>
      </c>
      <c r="AH74" s="64">
        <f aca="true" t="shared" si="111" ref="AH74:AH88">AG74/12*3</f>
        <v>827.25</v>
      </c>
      <c r="AI74" s="64">
        <f aca="true" t="shared" si="112" ref="AI74:AI88">AG74/12*3</f>
        <v>827.25</v>
      </c>
      <c r="AJ74" s="64">
        <f aca="true" t="shared" si="113" ref="AJ74:AJ88">AG74/12*3</f>
        <v>827.25</v>
      </c>
      <c r="AK74" s="64">
        <f aca="true" t="shared" si="114" ref="AK74:AK88">AG74-AH74-AI74-AJ74</f>
        <v>827.25</v>
      </c>
      <c r="AL74" s="64">
        <f>'Всего с 01.01.22'!N75</f>
        <v>0</v>
      </c>
      <c r="AM74" s="64">
        <f aca="true" t="shared" si="115" ref="AM74:AM91">AL74/12*3</f>
        <v>0</v>
      </c>
      <c r="AN74" s="64">
        <f aca="true" t="shared" si="116" ref="AN74:AN91">AL74/12*3</f>
        <v>0</v>
      </c>
      <c r="AO74" s="64">
        <f aca="true" t="shared" si="117" ref="AO74:AO91">AL74/12*3</f>
        <v>0</v>
      </c>
      <c r="AP74" s="64">
        <f aca="true" t="shared" si="118" ref="AP74:AP91">AL74/12*3</f>
        <v>0</v>
      </c>
      <c r="AQ74" s="64">
        <f aca="true" t="shared" si="119" ref="AQ74:AQ88">AV74+CJ74+CT74+CY74</f>
        <v>360965192.3</v>
      </c>
      <c r="AR74" s="64">
        <f aca="true" t="shared" si="120" ref="AR74:AR88">AW74+CK74+CU74+CZ74</f>
        <v>90241298.075</v>
      </c>
      <c r="AS74" s="64">
        <f aca="true" t="shared" si="121" ref="AS74:AS88">AX74+CL74+CV74+DA74</f>
        <v>90241298.075</v>
      </c>
      <c r="AT74" s="64">
        <f aca="true" t="shared" si="122" ref="AT74:AT88">AY74+CM74+CW74+DB74</f>
        <v>90241298.075</v>
      </c>
      <c r="AU74" s="64">
        <f aca="true" t="shared" si="123" ref="AU74:AU88">AZ74+CN74+CX74+DC74</f>
        <v>90241298.075</v>
      </c>
      <c r="AV74" s="64">
        <f aca="true" t="shared" si="124" ref="AV74:AV88">BA74+BF74+BK74+BP74+BU74+CE74</f>
        <v>169163049.3</v>
      </c>
      <c r="AW74" s="64">
        <f aca="true" t="shared" si="125" ref="AW74:AW88">BB74+BG74+BL74+BQ74+BV74+CF74</f>
        <v>42290762.325</v>
      </c>
      <c r="AX74" s="64">
        <f aca="true" t="shared" si="126" ref="AX74:AX88">BC74+BH74+BM74+BR74+BW74+CG74</f>
        <v>42290762.325</v>
      </c>
      <c r="AY74" s="64">
        <f aca="true" t="shared" si="127" ref="AY74:AY88">BD74+BI74+BN74+BS74+BX74+CH74</f>
        <v>42290762.325</v>
      </c>
      <c r="AZ74" s="64">
        <f aca="true" t="shared" si="128" ref="AZ74:AZ88">BE74+BJ74+BO74+BT74+BY74+CI74</f>
        <v>42290762.325</v>
      </c>
      <c r="BA74" s="64">
        <f>'Всего с 01.01.22'!Q75</f>
        <v>137089316</v>
      </c>
      <c r="BB74" s="64">
        <f t="shared" si="86"/>
        <v>34272329</v>
      </c>
      <c r="BC74" s="64">
        <f aca="true" t="shared" si="129" ref="BC74:BC88">BA74/12*3</f>
        <v>34272329</v>
      </c>
      <c r="BD74" s="64">
        <f aca="true" t="shared" si="130" ref="BD74:BD88">BA74/12*3</f>
        <v>34272329</v>
      </c>
      <c r="BE74" s="64">
        <f aca="true" t="shared" si="131" ref="BE74:BE88">BA74-BB74-BC74-BD74</f>
        <v>34272329</v>
      </c>
      <c r="BF74" s="64">
        <f>'Всего с 01.01.22'!R75</f>
        <v>11488881.3</v>
      </c>
      <c r="BG74" s="64">
        <f aca="true" t="shared" si="132" ref="BG74:BG91">BF74/12*3</f>
        <v>2872220.325</v>
      </c>
      <c r="BH74" s="64">
        <f aca="true" t="shared" si="133" ref="BH74:BH91">BF74/12*3</f>
        <v>2872220.325</v>
      </c>
      <c r="BI74" s="64">
        <f aca="true" t="shared" si="134" ref="BI74:BI91">BF74/12*3</f>
        <v>2872220.325</v>
      </c>
      <c r="BJ74" s="64">
        <f aca="true" t="shared" si="135" ref="BJ74:BJ88">BF74-BG74-BH74-BI74</f>
        <v>2872220.325000001</v>
      </c>
      <c r="BK74" s="64">
        <f>'Всего с 01.01.22'!S75</f>
        <v>7076605</v>
      </c>
      <c r="BL74" s="64">
        <f aca="true" t="shared" si="136" ref="BL74:BL91">BK74/12*3</f>
        <v>1769151.25</v>
      </c>
      <c r="BM74" s="64">
        <f aca="true" t="shared" si="137" ref="BM74:BM91">BK74/12*3</f>
        <v>1769151.25</v>
      </c>
      <c r="BN74" s="64">
        <f aca="true" t="shared" si="138" ref="BN74:BN91">BK74/12*3</f>
        <v>1769151.25</v>
      </c>
      <c r="BO74" s="64">
        <f aca="true" t="shared" si="139" ref="BO74:BO91">BK74-BL74-BM74-BN74</f>
        <v>1769151.25</v>
      </c>
      <c r="BP74" s="64">
        <f>'Всего с 01.01.22'!T75</f>
        <v>1567122</v>
      </c>
      <c r="BQ74" s="64">
        <f aca="true" t="shared" si="140" ref="BQ74:BQ91">BP74/12*3</f>
        <v>391780.5</v>
      </c>
      <c r="BR74" s="64">
        <f aca="true" t="shared" si="141" ref="BR74:BR91">BP74/12*3</f>
        <v>391780.5</v>
      </c>
      <c r="BS74" s="64">
        <f aca="true" t="shared" si="142" ref="BS74:BS91">BP74/12*3</f>
        <v>391780.5</v>
      </c>
      <c r="BT74" s="64">
        <f aca="true" t="shared" si="143" ref="BT74:BT91">BP74-BQ74-BR74-BS74</f>
        <v>391780.5</v>
      </c>
      <c r="BU74" s="64">
        <f>'Всего с 01.01.22'!U75</f>
        <v>11941125</v>
      </c>
      <c r="BV74" s="64">
        <f aca="true" t="shared" si="144" ref="BV74:BV91">BU74/12*3</f>
        <v>2985281.25</v>
      </c>
      <c r="BW74" s="64">
        <f aca="true" t="shared" si="145" ref="BW74:BW91">BU74/12*3</f>
        <v>2985281.25</v>
      </c>
      <c r="BX74" s="64">
        <f aca="true" t="shared" si="146" ref="BX74:BX91">BU74/12*3</f>
        <v>2985281.25</v>
      </c>
      <c r="BY74" s="64">
        <f aca="true" t="shared" si="147" ref="BY74:BY91">BU74-BV74-BW74-BX74</f>
        <v>2985281.25</v>
      </c>
      <c r="BZ74" s="64">
        <f>'Всего с 01.01.22'!V75</f>
        <v>10424700</v>
      </c>
      <c r="CA74" s="64">
        <f aca="true" t="shared" si="148" ref="CA74:CA91">BZ74/12*3</f>
        <v>2606175</v>
      </c>
      <c r="CB74" s="64">
        <f aca="true" t="shared" si="149" ref="CB74:CB88">BZ74/12*3</f>
        <v>2606175</v>
      </c>
      <c r="CC74" s="64">
        <f aca="true" t="shared" si="150" ref="CC74:CC88">BZ74/12*3</f>
        <v>2606175</v>
      </c>
      <c r="CD74" s="64">
        <f aca="true" t="shared" si="151" ref="CD74:CD88">BZ74-CA74-CB74-CC74</f>
        <v>2606175</v>
      </c>
      <c r="CE74" s="64">
        <f>'Всего с 01.01.22'!W75</f>
        <v>0</v>
      </c>
      <c r="CF74" s="64">
        <f aca="true" t="shared" si="152" ref="CF74:CF91">CE74/12*3</f>
        <v>0</v>
      </c>
      <c r="CG74" s="64">
        <f aca="true" t="shared" si="153" ref="CG74:CG88">CE74/12*3</f>
        <v>0</v>
      </c>
      <c r="CH74" s="64">
        <f aca="true" t="shared" si="154" ref="CH74:CH88">CE74/12*3</f>
        <v>0</v>
      </c>
      <c r="CI74" s="64">
        <f aca="true" t="shared" si="155" ref="CI74:CI88">CE74-CF74-CG74-CH74</f>
        <v>0</v>
      </c>
      <c r="CJ74" s="64">
        <f>'Всего с 01.01.22'!X75</f>
        <v>155730542</v>
      </c>
      <c r="CK74" s="64">
        <f aca="true" t="shared" si="156" ref="CK74:CK91">CJ74/12*3</f>
        <v>38932635.5</v>
      </c>
      <c r="CL74" s="64">
        <f aca="true" t="shared" si="157" ref="CL74:CL88">CJ74/12*3</f>
        <v>38932635.5</v>
      </c>
      <c r="CM74" s="64">
        <f aca="true" t="shared" si="158" ref="CM74:CM88">CJ74/12*3</f>
        <v>38932635.5</v>
      </c>
      <c r="CN74" s="64">
        <f aca="true" t="shared" si="159" ref="CN74:CN88">CJ74-CK74-CL74-CM74</f>
        <v>38932635.5</v>
      </c>
      <c r="CO74" s="64">
        <f>'Всего с 01.01.22'!Y75</f>
        <v>0</v>
      </c>
      <c r="CP74" s="64">
        <f aca="true" t="shared" si="160" ref="CP74:CP91">CO74/12*3</f>
        <v>0</v>
      </c>
      <c r="CQ74" s="64">
        <f aca="true" t="shared" si="161" ref="CQ74:CQ88">CO74/12*3</f>
        <v>0</v>
      </c>
      <c r="CR74" s="64">
        <f aca="true" t="shared" si="162" ref="CR74:CR88">CO74/12*3</f>
        <v>0</v>
      </c>
      <c r="CS74" s="64">
        <f aca="true" t="shared" si="163" ref="CS74:CS88">CO74-CP74-CQ74-CR74</f>
        <v>0</v>
      </c>
      <c r="CT74" s="64">
        <f>'Всего с 01.01.22'!Z75</f>
        <v>36071601</v>
      </c>
      <c r="CU74" s="64">
        <f aca="true" t="shared" si="164" ref="CU74:CU91">CT74/12*3</f>
        <v>9017900.25</v>
      </c>
      <c r="CV74" s="64">
        <f aca="true" t="shared" si="165" ref="CV74:CV88">CT74/12*3</f>
        <v>9017900.25</v>
      </c>
      <c r="CW74" s="64">
        <f aca="true" t="shared" si="166" ref="CW74:CW88">CT74/12*3</f>
        <v>9017900.25</v>
      </c>
      <c r="CX74" s="64">
        <f aca="true" t="shared" si="167" ref="CX74:CX88">CT74-CU74-CV74-CW74</f>
        <v>9017900.25</v>
      </c>
      <c r="CY74" s="64">
        <f>'Всего с 01.01.22'!AA75</f>
        <v>0</v>
      </c>
      <c r="CZ74" s="64">
        <f aca="true" t="shared" si="168" ref="CZ74:CZ91">CY74/12*3</f>
        <v>0</v>
      </c>
      <c r="DA74" s="64">
        <f aca="true" t="shared" si="169" ref="DA74:DA88">CY74/12*3</f>
        <v>0</v>
      </c>
      <c r="DB74" s="64">
        <f aca="true" t="shared" si="170" ref="DB74:DB88">CY74/12*3</f>
        <v>0</v>
      </c>
      <c r="DC74" s="64">
        <f aca="true" t="shared" si="171" ref="DC74:DC88">CY74-CZ74-DA74-DB74</f>
        <v>0</v>
      </c>
    </row>
    <row r="75" spans="1:107" ht="15">
      <c r="A75" s="16">
        <v>66</v>
      </c>
      <c r="B75" s="11" t="s">
        <v>64</v>
      </c>
      <c r="C75" s="64">
        <f>'Всего с 01.01.22'!D76</f>
        <v>225690</v>
      </c>
      <c r="D75" s="64">
        <f t="shared" si="87"/>
        <v>56422.5</v>
      </c>
      <c r="E75" s="64">
        <f t="shared" si="88"/>
        <v>56422.5</v>
      </c>
      <c r="F75" s="64">
        <f t="shared" si="89"/>
        <v>56422.5</v>
      </c>
      <c r="G75" s="64">
        <f t="shared" si="90"/>
        <v>56422.5</v>
      </c>
      <c r="H75" s="64">
        <f>'Всего с 01.01.22'!F76</f>
        <v>48815</v>
      </c>
      <c r="I75" s="64">
        <f t="shared" si="91"/>
        <v>12203.75</v>
      </c>
      <c r="J75" s="64">
        <f t="shared" si="92"/>
        <v>12203.75</v>
      </c>
      <c r="K75" s="64">
        <f t="shared" si="93"/>
        <v>12203.75</v>
      </c>
      <c r="L75" s="64">
        <f t="shared" si="94"/>
        <v>12203.75</v>
      </c>
      <c r="M75" s="64">
        <f>'Всего с 01.01.22'!G76</f>
        <v>113706</v>
      </c>
      <c r="N75" s="64">
        <f t="shared" si="95"/>
        <v>28426.5</v>
      </c>
      <c r="O75" s="64">
        <f t="shared" si="96"/>
        <v>28426.5</v>
      </c>
      <c r="P75" s="64">
        <f t="shared" si="97"/>
        <v>28426.5</v>
      </c>
      <c r="Q75" s="64">
        <f t="shared" si="98"/>
        <v>28426.5</v>
      </c>
      <c r="R75" s="64">
        <f>'Всего с 01.01.22'!H76</f>
        <v>861</v>
      </c>
      <c r="S75" s="64">
        <f t="shared" si="99"/>
        <v>215.25</v>
      </c>
      <c r="T75" s="64">
        <f t="shared" si="100"/>
        <v>215.25</v>
      </c>
      <c r="U75" s="64">
        <f t="shared" si="101"/>
        <v>215.25</v>
      </c>
      <c r="V75" s="64">
        <f t="shared" si="102"/>
        <v>215</v>
      </c>
      <c r="W75" s="64">
        <f>'Всего с 01.01.22'!K76</f>
        <v>13218</v>
      </c>
      <c r="X75" s="64">
        <f t="shared" si="103"/>
        <v>3304.5</v>
      </c>
      <c r="Y75" s="64">
        <f t="shared" si="104"/>
        <v>3304.5</v>
      </c>
      <c r="Z75" s="64">
        <f t="shared" si="105"/>
        <v>3304.5</v>
      </c>
      <c r="AA75" s="64">
        <f t="shared" si="106"/>
        <v>3304.5</v>
      </c>
      <c r="AB75" s="64">
        <f>'Всего с 01.01.22'!L76</f>
        <v>0</v>
      </c>
      <c r="AC75" s="64">
        <f t="shared" si="107"/>
        <v>0</v>
      </c>
      <c r="AD75" s="64">
        <f t="shared" si="108"/>
        <v>0</v>
      </c>
      <c r="AE75" s="64">
        <f t="shared" si="109"/>
        <v>0</v>
      </c>
      <c r="AF75" s="64">
        <f t="shared" si="110"/>
        <v>0</v>
      </c>
      <c r="AG75" s="64">
        <f>'Всего с 01.01.22'!M76</f>
        <v>4361</v>
      </c>
      <c r="AH75" s="64">
        <f t="shared" si="111"/>
        <v>1090.25</v>
      </c>
      <c r="AI75" s="64">
        <f t="shared" si="112"/>
        <v>1090.25</v>
      </c>
      <c r="AJ75" s="64">
        <f t="shared" si="113"/>
        <v>1090.25</v>
      </c>
      <c r="AK75" s="64">
        <f t="shared" si="114"/>
        <v>1090.25</v>
      </c>
      <c r="AL75" s="64">
        <f>'Всего с 01.01.22'!N76</f>
        <v>0</v>
      </c>
      <c r="AM75" s="64">
        <f t="shared" si="115"/>
        <v>0</v>
      </c>
      <c r="AN75" s="64">
        <f t="shared" si="116"/>
        <v>0</v>
      </c>
      <c r="AO75" s="64">
        <f t="shared" si="117"/>
        <v>0</v>
      </c>
      <c r="AP75" s="64">
        <f t="shared" si="118"/>
        <v>0</v>
      </c>
      <c r="AQ75" s="64">
        <f t="shared" si="119"/>
        <v>682439965.4</v>
      </c>
      <c r="AR75" s="64">
        <f t="shared" si="120"/>
        <v>170609991.35</v>
      </c>
      <c r="AS75" s="64">
        <f t="shared" si="121"/>
        <v>170609991.35</v>
      </c>
      <c r="AT75" s="64">
        <f t="shared" si="122"/>
        <v>170609991.35</v>
      </c>
      <c r="AU75" s="64">
        <f t="shared" si="123"/>
        <v>170609991.35</v>
      </c>
      <c r="AV75" s="64">
        <f t="shared" si="124"/>
        <v>337589653.4</v>
      </c>
      <c r="AW75" s="64">
        <f t="shared" si="125"/>
        <v>84397413.35</v>
      </c>
      <c r="AX75" s="64">
        <f t="shared" si="126"/>
        <v>84397413.35</v>
      </c>
      <c r="AY75" s="64">
        <f t="shared" si="127"/>
        <v>84397413.35</v>
      </c>
      <c r="AZ75" s="64">
        <f t="shared" si="128"/>
        <v>84397413.35</v>
      </c>
      <c r="BA75" s="64">
        <f>'Всего с 01.01.22'!Q76</f>
        <v>248065243</v>
      </c>
      <c r="BB75" s="64">
        <f t="shared" si="86"/>
        <v>62016310.75</v>
      </c>
      <c r="BC75" s="64">
        <f t="shared" si="129"/>
        <v>62016310.75</v>
      </c>
      <c r="BD75" s="64">
        <f t="shared" si="130"/>
        <v>62016310.75</v>
      </c>
      <c r="BE75" s="64">
        <f t="shared" si="131"/>
        <v>62016310.75</v>
      </c>
      <c r="BF75" s="64">
        <f>'Всего с 01.01.22'!R76</f>
        <v>7550800.4</v>
      </c>
      <c r="BG75" s="64">
        <f t="shared" si="132"/>
        <v>1887700.1</v>
      </c>
      <c r="BH75" s="64">
        <f t="shared" si="133"/>
        <v>1887700.1</v>
      </c>
      <c r="BI75" s="64">
        <f t="shared" si="134"/>
        <v>1887700.1</v>
      </c>
      <c r="BJ75" s="64">
        <f t="shared" si="135"/>
        <v>1887700.1000000006</v>
      </c>
      <c r="BK75" s="64">
        <f>'Всего с 01.01.22'!S76</f>
        <v>28229897</v>
      </c>
      <c r="BL75" s="64">
        <f t="shared" si="136"/>
        <v>7057474.25</v>
      </c>
      <c r="BM75" s="64">
        <f t="shared" si="137"/>
        <v>7057474.25</v>
      </c>
      <c r="BN75" s="64">
        <f t="shared" si="138"/>
        <v>7057474.25</v>
      </c>
      <c r="BO75" s="64">
        <f t="shared" si="139"/>
        <v>7057474.25</v>
      </c>
      <c r="BP75" s="64">
        <f>'Всего с 01.01.22'!T76</f>
        <v>3891705</v>
      </c>
      <c r="BQ75" s="64">
        <f t="shared" si="140"/>
        <v>972926.25</v>
      </c>
      <c r="BR75" s="64">
        <f t="shared" si="141"/>
        <v>972926.25</v>
      </c>
      <c r="BS75" s="64">
        <f t="shared" si="142"/>
        <v>972926.25</v>
      </c>
      <c r="BT75" s="64">
        <f t="shared" si="143"/>
        <v>972926.25</v>
      </c>
      <c r="BU75" s="64">
        <f>'Всего с 01.01.22'!U76</f>
        <v>33976546</v>
      </c>
      <c r="BV75" s="64">
        <f t="shared" si="144"/>
        <v>8494136.5</v>
      </c>
      <c r="BW75" s="64">
        <f t="shared" si="145"/>
        <v>8494136.5</v>
      </c>
      <c r="BX75" s="64">
        <f t="shared" si="146"/>
        <v>8494136.5</v>
      </c>
      <c r="BY75" s="64">
        <f t="shared" si="147"/>
        <v>8494136.5</v>
      </c>
      <c r="BZ75" s="64">
        <f>'Всего с 01.01.22'!V76</f>
        <v>26104800</v>
      </c>
      <c r="CA75" s="64">
        <f t="shared" si="148"/>
        <v>6526200</v>
      </c>
      <c r="CB75" s="64">
        <f t="shared" si="149"/>
        <v>6526200</v>
      </c>
      <c r="CC75" s="64">
        <f t="shared" si="150"/>
        <v>6526200</v>
      </c>
      <c r="CD75" s="64">
        <f t="shared" si="151"/>
        <v>6526200</v>
      </c>
      <c r="CE75" s="64">
        <f>'Всего с 01.01.22'!W76</f>
        <v>15875462</v>
      </c>
      <c r="CF75" s="64">
        <f t="shared" si="152"/>
        <v>3968865.5</v>
      </c>
      <c r="CG75" s="64">
        <f t="shared" si="153"/>
        <v>3968865.5</v>
      </c>
      <c r="CH75" s="64">
        <f t="shared" si="154"/>
        <v>3968865.5</v>
      </c>
      <c r="CI75" s="64">
        <f t="shared" si="155"/>
        <v>3968865.5</v>
      </c>
      <c r="CJ75" s="64">
        <f>'Всего с 01.01.22'!X76</f>
        <v>298227001</v>
      </c>
      <c r="CK75" s="64">
        <f t="shared" si="156"/>
        <v>74556750.25</v>
      </c>
      <c r="CL75" s="64">
        <f t="shared" si="157"/>
        <v>74556750.25</v>
      </c>
      <c r="CM75" s="64">
        <f t="shared" si="158"/>
        <v>74556750.25</v>
      </c>
      <c r="CN75" s="64">
        <f t="shared" si="159"/>
        <v>74556750.25</v>
      </c>
      <c r="CO75" s="64">
        <f>'Всего с 01.01.22'!Y76</f>
        <v>0</v>
      </c>
      <c r="CP75" s="64">
        <f t="shared" si="160"/>
        <v>0</v>
      </c>
      <c r="CQ75" s="64">
        <f t="shared" si="161"/>
        <v>0</v>
      </c>
      <c r="CR75" s="64">
        <f t="shared" si="162"/>
        <v>0</v>
      </c>
      <c r="CS75" s="64">
        <f t="shared" si="163"/>
        <v>0</v>
      </c>
      <c r="CT75" s="64">
        <f>'Всего с 01.01.22'!Z76</f>
        <v>46623311</v>
      </c>
      <c r="CU75" s="64">
        <f t="shared" si="164"/>
        <v>11655827.75</v>
      </c>
      <c r="CV75" s="64">
        <f t="shared" si="165"/>
        <v>11655827.75</v>
      </c>
      <c r="CW75" s="64">
        <f t="shared" si="166"/>
        <v>11655827.75</v>
      </c>
      <c r="CX75" s="64">
        <f t="shared" si="167"/>
        <v>11655827.75</v>
      </c>
      <c r="CY75" s="64">
        <f>'Всего с 01.01.22'!AA76</f>
        <v>0</v>
      </c>
      <c r="CZ75" s="64">
        <f t="shared" si="168"/>
        <v>0</v>
      </c>
      <c r="DA75" s="64">
        <f t="shared" si="169"/>
        <v>0</v>
      </c>
      <c r="DB75" s="64">
        <f t="shared" si="170"/>
        <v>0</v>
      </c>
      <c r="DC75" s="64">
        <f t="shared" si="171"/>
        <v>0</v>
      </c>
    </row>
    <row r="76" spans="1:107" ht="15">
      <c r="A76" s="16">
        <v>67</v>
      </c>
      <c r="B76" s="11" t="s">
        <v>81</v>
      </c>
      <c r="C76" s="64">
        <f>'Всего с 01.01.22'!D77</f>
        <v>390438</v>
      </c>
      <c r="D76" s="64">
        <f t="shared" si="87"/>
        <v>97609.5</v>
      </c>
      <c r="E76" s="64">
        <f t="shared" si="88"/>
        <v>97609.5</v>
      </c>
      <c r="F76" s="64">
        <f t="shared" si="89"/>
        <v>97609.5</v>
      </c>
      <c r="G76" s="64">
        <f t="shared" si="90"/>
        <v>97609.5</v>
      </c>
      <c r="H76" s="64">
        <f>'Всего с 01.01.22'!F77</f>
        <v>109484</v>
      </c>
      <c r="I76" s="64">
        <f t="shared" si="91"/>
        <v>27371</v>
      </c>
      <c r="J76" s="64">
        <f t="shared" si="92"/>
        <v>27371</v>
      </c>
      <c r="K76" s="64">
        <f t="shared" si="93"/>
        <v>27371</v>
      </c>
      <c r="L76" s="64">
        <f t="shared" si="94"/>
        <v>27371</v>
      </c>
      <c r="M76" s="64">
        <f>'Всего с 01.01.22'!G77</f>
        <v>312770</v>
      </c>
      <c r="N76" s="64">
        <f t="shared" si="95"/>
        <v>78192.5</v>
      </c>
      <c r="O76" s="64">
        <f t="shared" si="96"/>
        <v>78192.5</v>
      </c>
      <c r="P76" s="64">
        <f t="shared" si="97"/>
        <v>78192.5</v>
      </c>
      <c r="Q76" s="64">
        <f t="shared" si="98"/>
        <v>78192.5</v>
      </c>
      <c r="R76" s="64">
        <f>'Всего с 01.01.22'!H77</f>
        <v>0</v>
      </c>
      <c r="S76" s="64">
        <f t="shared" si="99"/>
        <v>0</v>
      </c>
      <c r="T76" s="64">
        <f t="shared" si="100"/>
        <v>0</v>
      </c>
      <c r="U76" s="64">
        <f t="shared" si="101"/>
        <v>0</v>
      </c>
      <c r="V76" s="64">
        <f t="shared" si="102"/>
        <v>0</v>
      </c>
      <c r="W76" s="64">
        <f>'Всего с 01.01.22'!K77</f>
        <v>27608</v>
      </c>
      <c r="X76" s="64">
        <f t="shared" si="103"/>
        <v>6902</v>
      </c>
      <c r="Y76" s="64">
        <f t="shared" si="104"/>
        <v>6902</v>
      </c>
      <c r="Z76" s="64">
        <f t="shared" si="105"/>
        <v>6902</v>
      </c>
      <c r="AA76" s="64">
        <f t="shared" si="106"/>
        <v>6902</v>
      </c>
      <c r="AB76" s="64">
        <f>'Всего с 01.01.22'!L77</f>
        <v>0</v>
      </c>
      <c r="AC76" s="64">
        <f t="shared" si="107"/>
        <v>0</v>
      </c>
      <c r="AD76" s="64">
        <f t="shared" si="108"/>
        <v>0</v>
      </c>
      <c r="AE76" s="64">
        <f t="shared" si="109"/>
        <v>0</v>
      </c>
      <c r="AF76" s="64">
        <f t="shared" si="110"/>
        <v>0</v>
      </c>
      <c r="AG76" s="64">
        <f>'Всего с 01.01.22'!M77</f>
        <v>12200</v>
      </c>
      <c r="AH76" s="64">
        <f t="shared" si="111"/>
        <v>3050</v>
      </c>
      <c r="AI76" s="64">
        <f t="shared" si="112"/>
        <v>3050</v>
      </c>
      <c r="AJ76" s="64">
        <f t="shared" si="113"/>
        <v>3050</v>
      </c>
      <c r="AK76" s="64">
        <f t="shared" si="114"/>
        <v>3050</v>
      </c>
      <c r="AL76" s="64">
        <f>'Всего с 01.01.22'!N77</f>
        <v>0</v>
      </c>
      <c r="AM76" s="64">
        <f t="shared" si="115"/>
        <v>0</v>
      </c>
      <c r="AN76" s="64">
        <f t="shared" si="116"/>
        <v>0</v>
      </c>
      <c r="AO76" s="64">
        <f t="shared" si="117"/>
        <v>0</v>
      </c>
      <c r="AP76" s="64">
        <f t="shared" si="118"/>
        <v>0</v>
      </c>
      <c r="AQ76" s="64">
        <f t="shared" si="119"/>
        <v>1725180671.9</v>
      </c>
      <c r="AR76" s="64">
        <f t="shared" si="120"/>
        <v>431295167.975</v>
      </c>
      <c r="AS76" s="64">
        <f t="shared" si="121"/>
        <v>431295167.975</v>
      </c>
      <c r="AT76" s="64">
        <f t="shared" si="122"/>
        <v>431295167.975</v>
      </c>
      <c r="AU76" s="64">
        <f t="shared" si="123"/>
        <v>431295167.975</v>
      </c>
      <c r="AV76" s="64">
        <f t="shared" si="124"/>
        <v>766480565.9</v>
      </c>
      <c r="AW76" s="64">
        <f t="shared" si="125"/>
        <v>191620141.475</v>
      </c>
      <c r="AX76" s="64">
        <f t="shared" si="126"/>
        <v>191620141.475</v>
      </c>
      <c r="AY76" s="64">
        <f t="shared" si="127"/>
        <v>191620141.475</v>
      </c>
      <c r="AZ76" s="64">
        <f t="shared" si="128"/>
        <v>191620141.475</v>
      </c>
      <c r="BA76" s="64">
        <f>'Всего с 01.01.22'!Q77</f>
        <v>591230795</v>
      </c>
      <c r="BB76" s="64">
        <f t="shared" si="86"/>
        <v>147807698.75</v>
      </c>
      <c r="BC76" s="64">
        <f t="shared" si="129"/>
        <v>147807698.75</v>
      </c>
      <c r="BD76" s="64">
        <f t="shared" si="130"/>
        <v>147807698.75</v>
      </c>
      <c r="BE76" s="64">
        <f t="shared" si="131"/>
        <v>147807698.75</v>
      </c>
      <c r="BF76" s="64">
        <f>'Всего с 01.01.22'!R77</f>
        <v>13136958.9</v>
      </c>
      <c r="BG76" s="64">
        <f t="shared" si="132"/>
        <v>3284239.7249999996</v>
      </c>
      <c r="BH76" s="64">
        <f t="shared" si="133"/>
        <v>3284239.7249999996</v>
      </c>
      <c r="BI76" s="64">
        <f t="shared" si="134"/>
        <v>3284239.7249999996</v>
      </c>
      <c r="BJ76" s="64">
        <f t="shared" si="135"/>
        <v>3284239.7250000015</v>
      </c>
      <c r="BK76" s="64">
        <f>'Всего с 01.01.22'!S77</f>
        <v>75926806</v>
      </c>
      <c r="BL76" s="64">
        <f t="shared" si="136"/>
        <v>18981701.5</v>
      </c>
      <c r="BM76" s="64">
        <f t="shared" si="137"/>
        <v>18981701.5</v>
      </c>
      <c r="BN76" s="64">
        <f t="shared" si="138"/>
        <v>18981701.5</v>
      </c>
      <c r="BO76" s="64">
        <f t="shared" si="139"/>
        <v>18981701.5</v>
      </c>
      <c r="BP76" s="64">
        <f>'Всего с 01.01.22'!T77</f>
        <v>9712100</v>
      </c>
      <c r="BQ76" s="64">
        <f t="shared" si="140"/>
        <v>2428025</v>
      </c>
      <c r="BR76" s="64">
        <f t="shared" si="141"/>
        <v>2428025</v>
      </c>
      <c r="BS76" s="64">
        <f t="shared" si="142"/>
        <v>2428025</v>
      </c>
      <c r="BT76" s="64">
        <f t="shared" si="143"/>
        <v>2428025</v>
      </c>
      <c r="BU76" s="64">
        <f>'Всего с 01.01.22'!U77</f>
        <v>76473906</v>
      </c>
      <c r="BV76" s="64">
        <f t="shared" si="144"/>
        <v>19118476.5</v>
      </c>
      <c r="BW76" s="64">
        <f t="shared" si="145"/>
        <v>19118476.5</v>
      </c>
      <c r="BX76" s="64">
        <f t="shared" si="146"/>
        <v>19118476.5</v>
      </c>
      <c r="BY76" s="64">
        <f t="shared" si="147"/>
        <v>19118476.5</v>
      </c>
      <c r="BZ76" s="64">
        <f>'Всего с 01.01.22'!V77</f>
        <v>35744800</v>
      </c>
      <c r="CA76" s="64">
        <f t="shared" si="148"/>
        <v>8936200</v>
      </c>
      <c r="CB76" s="64">
        <f t="shared" si="149"/>
        <v>8936200</v>
      </c>
      <c r="CC76" s="64">
        <f t="shared" si="150"/>
        <v>8936200</v>
      </c>
      <c r="CD76" s="64">
        <f t="shared" si="151"/>
        <v>8936200</v>
      </c>
      <c r="CE76" s="64">
        <f>'Всего с 01.01.22'!W77</f>
        <v>0</v>
      </c>
      <c r="CF76" s="64">
        <f t="shared" si="152"/>
        <v>0</v>
      </c>
      <c r="CG76" s="64">
        <f t="shared" si="153"/>
        <v>0</v>
      </c>
      <c r="CH76" s="64">
        <f t="shared" si="154"/>
        <v>0</v>
      </c>
      <c r="CI76" s="64">
        <f t="shared" si="155"/>
        <v>0</v>
      </c>
      <c r="CJ76" s="64">
        <f>'Всего с 01.01.22'!X77</f>
        <v>813391371</v>
      </c>
      <c r="CK76" s="64">
        <f t="shared" si="156"/>
        <v>203347842.75</v>
      </c>
      <c r="CL76" s="64">
        <f t="shared" si="157"/>
        <v>203347842.75</v>
      </c>
      <c r="CM76" s="64">
        <f t="shared" si="158"/>
        <v>203347842.75</v>
      </c>
      <c r="CN76" s="64">
        <f t="shared" si="159"/>
        <v>203347842.75</v>
      </c>
      <c r="CO76" s="64">
        <f>'Всего с 01.01.22'!Y77</f>
        <v>0</v>
      </c>
      <c r="CP76" s="64">
        <f t="shared" si="160"/>
        <v>0</v>
      </c>
      <c r="CQ76" s="64">
        <f t="shared" si="161"/>
        <v>0</v>
      </c>
      <c r="CR76" s="64">
        <f t="shared" si="162"/>
        <v>0</v>
      </c>
      <c r="CS76" s="64">
        <f t="shared" si="163"/>
        <v>0</v>
      </c>
      <c r="CT76" s="64">
        <f>'Всего с 01.01.22'!Z77</f>
        <v>145308735</v>
      </c>
      <c r="CU76" s="64">
        <f t="shared" si="164"/>
        <v>36327183.75</v>
      </c>
      <c r="CV76" s="64">
        <f t="shared" si="165"/>
        <v>36327183.75</v>
      </c>
      <c r="CW76" s="64">
        <f t="shared" si="166"/>
        <v>36327183.75</v>
      </c>
      <c r="CX76" s="64">
        <f t="shared" si="167"/>
        <v>36327183.75</v>
      </c>
      <c r="CY76" s="64">
        <f>'Всего с 01.01.22'!AA77</f>
        <v>0</v>
      </c>
      <c r="CZ76" s="64">
        <f t="shared" si="168"/>
        <v>0</v>
      </c>
      <c r="DA76" s="64">
        <f t="shared" si="169"/>
        <v>0</v>
      </c>
      <c r="DB76" s="64">
        <f t="shared" si="170"/>
        <v>0</v>
      </c>
      <c r="DC76" s="64">
        <f t="shared" si="171"/>
        <v>0</v>
      </c>
    </row>
    <row r="77" spans="1:107" ht="15" customHeight="1">
      <c r="A77" s="16">
        <v>68</v>
      </c>
      <c r="B77" s="11" t="s">
        <v>28</v>
      </c>
      <c r="C77" s="64">
        <f>'Всего с 01.01.22'!D78</f>
        <v>58448</v>
      </c>
      <c r="D77" s="64">
        <f t="shared" si="87"/>
        <v>14612</v>
      </c>
      <c r="E77" s="64">
        <f t="shared" si="88"/>
        <v>14612</v>
      </c>
      <c r="F77" s="64">
        <f t="shared" si="89"/>
        <v>14612</v>
      </c>
      <c r="G77" s="64">
        <f t="shared" si="90"/>
        <v>14612</v>
      </c>
      <c r="H77" s="64">
        <f>'Всего с 01.01.22'!F78</f>
        <v>11045</v>
      </c>
      <c r="I77" s="64">
        <f t="shared" si="91"/>
        <v>2761.25</v>
      </c>
      <c r="J77" s="64">
        <f t="shared" si="92"/>
        <v>2761.25</v>
      </c>
      <c r="K77" s="64">
        <f t="shared" si="93"/>
        <v>2761.25</v>
      </c>
      <c r="L77" s="64">
        <f t="shared" si="94"/>
        <v>2761.25</v>
      </c>
      <c r="M77" s="64">
        <f>'Всего с 01.01.22'!G78</f>
        <v>35281</v>
      </c>
      <c r="N77" s="64">
        <f t="shared" si="95"/>
        <v>8820.25</v>
      </c>
      <c r="O77" s="64">
        <f t="shared" si="96"/>
        <v>8820.25</v>
      </c>
      <c r="P77" s="64">
        <f t="shared" si="97"/>
        <v>8820.25</v>
      </c>
      <c r="Q77" s="64">
        <f t="shared" si="98"/>
        <v>8820.25</v>
      </c>
      <c r="R77" s="64">
        <f>'Всего с 01.01.22'!H78</f>
        <v>0</v>
      </c>
      <c r="S77" s="64">
        <f t="shared" si="99"/>
        <v>0</v>
      </c>
      <c r="T77" s="64">
        <f t="shared" si="100"/>
        <v>0</v>
      </c>
      <c r="U77" s="64">
        <f t="shared" si="101"/>
        <v>0</v>
      </c>
      <c r="V77" s="64">
        <f t="shared" si="102"/>
        <v>0</v>
      </c>
      <c r="W77" s="64">
        <f>'Всего с 01.01.22'!K78</f>
        <v>1686</v>
      </c>
      <c r="X77" s="64">
        <f t="shared" si="103"/>
        <v>421.5</v>
      </c>
      <c r="Y77" s="64">
        <f t="shared" si="104"/>
        <v>421.5</v>
      </c>
      <c r="Z77" s="64">
        <f t="shared" si="105"/>
        <v>421.5</v>
      </c>
      <c r="AA77" s="64">
        <f t="shared" si="106"/>
        <v>421.5</v>
      </c>
      <c r="AB77" s="64">
        <f>'Всего с 01.01.22'!L78</f>
        <v>460</v>
      </c>
      <c r="AC77" s="64">
        <f t="shared" si="107"/>
        <v>115</v>
      </c>
      <c r="AD77" s="64">
        <f t="shared" si="108"/>
        <v>115</v>
      </c>
      <c r="AE77" s="64">
        <f t="shared" si="109"/>
        <v>115</v>
      </c>
      <c r="AF77" s="64">
        <f t="shared" si="110"/>
        <v>115</v>
      </c>
      <c r="AG77" s="64">
        <f>'Всего с 01.01.22'!M78</f>
        <v>1611</v>
      </c>
      <c r="AH77" s="64">
        <f t="shared" si="111"/>
        <v>402.75</v>
      </c>
      <c r="AI77" s="64">
        <f t="shared" si="112"/>
        <v>402.75</v>
      </c>
      <c r="AJ77" s="64">
        <f t="shared" si="113"/>
        <v>402.75</v>
      </c>
      <c r="AK77" s="64">
        <f t="shared" si="114"/>
        <v>402.75</v>
      </c>
      <c r="AL77" s="64">
        <f>'Всего с 01.01.22'!N78</f>
        <v>0</v>
      </c>
      <c r="AM77" s="64">
        <f t="shared" si="115"/>
        <v>0</v>
      </c>
      <c r="AN77" s="64">
        <f t="shared" si="116"/>
        <v>0</v>
      </c>
      <c r="AO77" s="64">
        <f t="shared" si="117"/>
        <v>0</v>
      </c>
      <c r="AP77" s="64">
        <f t="shared" si="118"/>
        <v>0</v>
      </c>
      <c r="AQ77" s="64">
        <f t="shared" si="119"/>
        <v>143483235.1</v>
      </c>
      <c r="AR77" s="64">
        <f t="shared" si="120"/>
        <v>35870808.775</v>
      </c>
      <c r="AS77" s="64">
        <f t="shared" si="121"/>
        <v>35870808.775</v>
      </c>
      <c r="AT77" s="64">
        <f t="shared" si="122"/>
        <v>35870808.775</v>
      </c>
      <c r="AU77" s="64">
        <f t="shared" si="123"/>
        <v>35870808.775</v>
      </c>
      <c r="AV77" s="64">
        <f t="shared" si="124"/>
        <v>77535024.1</v>
      </c>
      <c r="AW77" s="64">
        <f t="shared" si="125"/>
        <v>19383756.025</v>
      </c>
      <c r="AX77" s="64">
        <f t="shared" si="126"/>
        <v>19383756.025</v>
      </c>
      <c r="AY77" s="64">
        <f t="shared" si="127"/>
        <v>19383756.025</v>
      </c>
      <c r="AZ77" s="64">
        <f t="shared" si="128"/>
        <v>19383756.025</v>
      </c>
      <c r="BA77" s="64">
        <f>'Всего с 01.01.22'!Q78</f>
        <v>61817811</v>
      </c>
      <c r="BB77" s="64">
        <f t="shared" si="86"/>
        <v>15454452.75</v>
      </c>
      <c r="BC77" s="64">
        <f t="shared" si="129"/>
        <v>15454452.75</v>
      </c>
      <c r="BD77" s="64">
        <f t="shared" si="130"/>
        <v>15454452.75</v>
      </c>
      <c r="BE77" s="64">
        <f t="shared" si="131"/>
        <v>15454452.75</v>
      </c>
      <c r="BF77" s="64">
        <f>'Всего с 01.01.22'!R78</f>
        <v>6278372.100000001</v>
      </c>
      <c r="BG77" s="64">
        <f t="shared" si="132"/>
        <v>1569593.0250000001</v>
      </c>
      <c r="BH77" s="64">
        <f t="shared" si="133"/>
        <v>1569593.0250000001</v>
      </c>
      <c r="BI77" s="64">
        <f t="shared" si="134"/>
        <v>1569593.0250000001</v>
      </c>
      <c r="BJ77" s="64">
        <f t="shared" si="135"/>
        <v>1569593.0249999997</v>
      </c>
      <c r="BK77" s="64">
        <f>'Всего с 01.01.22'!S78</f>
        <v>1033704</v>
      </c>
      <c r="BL77" s="64">
        <f t="shared" si="136"/>
        <v>258426</v>
      </c>
      <c r="BM77" s="64">
        <f t="shared" si="137"/>
        <v>258426</v>
      </c>
      <c r="BN77" s="64">
        <f t="shared" si="138"/>
        <v>258426</v>
      </c>
      <c r="BO77" s="64">
        <f t="shared" si="139"/>
        <v>258426</v>
      </c>
      <c r="BP77" s="64">
        <f>'Всего с 01.01.22'!T78</f>
        <v>636819</v>
      </c>
      <c r="BQ77" s="64">
        <f t="shared" si="140"/>
        <v>159204.75</v>
      </c>
      <c r="BR77" s="64">
        <f t="shared" si="141"/>
        <v>159204.75</v>
      </c>
      <c r="BS77" s="64">
        <f t="shared" si="142"/>
        <v>159204.75</v>
      </c>
      <c r="BT77" s="64">
        <f t="shared" si="143"/>
        <v>159204.75</v>
      </c>
      <c r="BU77" s="64">
        <f>'Всего с 01.01.22'!U78</f>
        <v>7768318</v>
      </c>
      <c r="BV77" s="64">
        <f t="shared" si="144"/>
        <v>1942079.5</v>
      </c>
      <c r="BW77" s="64">
        <f t="shared" si="145"/>
        <v>1942079.5</v>
      </c>
      <c r="BX77" s="64">
        <f t="shared" si="146"/>
        <v>1942079.5</v>
      </c>
      <c r="BY77" s="64">
        <f t="shared" si="147"/>
        <v>1942079.5</v>
      </c>
      <c r="BZ77" s="64">
        <f>'Всего с 01.01.22'!V78</f>
        <v>16315500</v>
      </c>
      <c r="CA77" s="64">
        <f t="shared" si="148"/>
        <v>4078875</v>
      </c>
      <c r="CB77" s="64">
        <f t="shared" si="149"/>
        <v>4078875</v>
      </c>
      <c r="CC77" s="64">
        <f t="shared" si="150"/>
        <v>4078875</v>
      </c>
      <c r="CD77" s="64">
        <f t="shared" si="151"/>
        <v>4078875</v>
      </c>
      <c r="CE77" s="64">
        <f>'Всего с 01.01.22'!W78</f>
        <v>0</v>
      </c>
      <c r="CF77" s="64">
        <f t="shared" si="152"/>
        <v>0</v>
      </c>
      <c r="CG77" s="64">
        <f t="shared" si="153"/>
        <v>0</v>
      </c>
      <c r="CH77" s="64">
        <f t="shared" si="154"/>
        <v>0</v>
      </c>
      <c r="CI77" s="64">
        <f t="shared" si="155"/>
        <v>0</v>
      </c>
      <c r="CJ77" s="64">
        <f>'Всего с 01.01.22'!X78</f>
        <v>48985664</v>
      </c>
      <c r="CK77" s="64">
        <f t="shared" si="156"/>
        <v>12246416</v>
      </c>
      <c r="CL77" s="64">
        <f t="shared" si="157"/>
        <v>12246416</v>
      </c>
      <c r="CM77" s="64">
        <f t="shared" si="158"/>
        <v>12246416</v>
      </c>
      <c r="CN77" s="64">
        <f t="shared" si="159"/>
        <v>12246416</v>
      </c>
      <c r="CO77" s="64">
        <f>'Всего с 01.01.22'!Y78</f>
        <v>18427905</v>
      </c>
      <c r="CP77" s="64">
        <f t="shared" si="160"/>
        <v>4606976.25</v>
      </c>
      <c r="CQ77" s="64">
        <f t="shared" si="161"/>
        <v>4606976.25</v>
      </c>
      <c r="CR77" s="64">
        <f t="shared" si="162"/>
        <v>4606976.25</v>
      </c>
      <c r="CS77" s="64">
        <f t="shared" si="163"/>
        <v>4606976.25</v>
      </c>
      <c r="CT77" s="64">
        <f>'Всего с 01.01.22'!Z78</f>
        <v>16962547</v>
      </c>
      <c r="CU77" s="64">
        <f t="shared" si="164"/>
        <v>4240636.75</v>
      </c>
      <c r="CV77" s="64">
        <f t="shared" si="165"/>
        <v>4240636.75</v>
      </c>
      <c r="CW77" s="64">
        <f t="shared" si="166"/>
        <v>4240636.75</v>
      </c>
      <c r="CX77" s="64">
        <f t="shared" si="167"/>
        <v>4240636.75</v>
      </c>
      <c r="CY77" s="64">
        <f>'Всего с 01.01.22'!AA78</f>
        <v>0</v>
      </c>
      <c r="CZ77" s="64">
        <f t="shared" si="168"/>
        <v>0</v>
      </c>
      <c r="DA77" s="64">
        <f t="shared" si="169"/>
        <v>0</v>
      </c>
      <c r="DB77" s="64">
        <f t="shared" si="170"/>
        <v>0</v>
      </c>
      <c r="DC77" s="64">
        <f t="shared" si="171"/>
        <v>0</v>
      </c>
    </row>
    <row r="78" spans="1:107" ht="15">
      <c r="A78" s="16">
        <v>69</v>
      </c>
      <c r="B78" s="11" t="s">
        <v>30</v>
      </c>
      <c r="C78" s="64">
        <f>'Всего с 01.01.22'!D79</f>
        <v>64896</v>
      </c>
      <c r="D78" s="64">
        <f t="shared" si="87"/>
        <v>16224</v>
      </c>
      <c r="E78" s="64">
        <f t="shared" si="88"/>
        <v>16224</v>
      </c>
      <c r="F78" s="64">
        <f t="shared" si="89"/>
        <v>16224</v>
      </c>
      <c r="G78" s="64">
        <f t="shared" si="90"/>
        <v>16224</v>
      </c>
      <c r="H78" s="64">
        <f>'Всего с 01.01.22'!F79</f>
        <v>14078</v>
      </c>
      <c r="I78" s="64">
        <f t="shared" si="91"/>
        <v>3519.5</v>
      </c>
      <c r="J78" s="64">
        <f t="shared" si="92"/>
        <v>3519.5</v>
      </c>
      <c r="K78" s="64">
        <f t="shared" si="93"/>
        <v>3519.5</v>
      </c>
      <c r="L78" s="64">
        <f t="shared" si="94"/>
        <v>3519.5</v>
      </c>
      <c r="M78" s="64">
        <f>'Всего с 01.01.22'!G79</f>
        <v>38622</v>
      </c>
      <c r="N78" s="64">
        <f t="shared" si="95"/>
        <v>9655.5</v>
      </c>
      <c r="O78" s="64">
        <f t="shared" si="96"/>
        <v>9655.5</v>
      </c>
      <c r="P78" s="64">
        <f t="shared" si="97"/>
        <v>9655.5</v>
      </c>
      <c r="Q78" s="64">
        <f t="shared" si="98"/>
        <v>9655.5</v>
      </c>
      <c r="R78" s="64">
        <f>'Всего с 01.01.22'!H79</f>
        <v>0</v>
      </c>
      <c r="S78" s="64">
        <f t="shared" si="99"/>
        <v>0</v>
      </c>
      <c r="T78" s="64">
        <f t="shared" si="100"/>
        <v>0</v>
      </c>
      <c r="U78" s="64">
        <f t="shared" si="101"/>
        <v>0</v>
      </c>
      <c r="V78" s="64">
        <f t="shared" si="102"/>
        <v>0</v>
      </c>
      <c r="W78" s="64">
        <f>'Всего с 01.01.22'!K79</f>
        <v>3357</v>
      </c>
      <c r="X78" s="64">
        <f t="shared" si="103"/>
        <v>839.25</v>
      </c>
      <c r="Y78" s="64">
        <f t="shared" si="104"/>
        <v>839.25</v>
      </c>
      <c r="Z78" s="64">
        <f t="shared" si="105"/>
        <v>839.25</v>
      </c>
      <c r="AA78" s="64">
        <f t="shared" si="106"/>
        <v>839.25</v>
      </c>
      <c r="AB78" s="64">
        <f>'Всего с 01.01.22'!L79</f>
        <v>0</v>
      </c>
      <c r="AC78" s="64">
        <f t="shared" si="107"/>
        <v>0</v>
      </c>
      <c r="AD78" s="64">
        <f t="shared" si="108"/>
        <v>0</v>
      </c>
      <c r="AE78" s="64">
        <f t="shared" si="109"/>
        <v>0</v>
      </c>
      <c r="AF78" s="64">
        <f t="shared" si="110"/>
        <v>0</v>
      </c>
      <c r="AG78" s="64">
        <f>'Всего с 01.01.22'!M79</f>
        <v>1081</v>
      </c>
      <c r="AH78" s="64">
        <f t="shared" si="111"/>
        <v>270.25</v>
      </c>
      <c r="AI78" s="64">
        <f t="shared" si="112"/>
        <v>270.25</v>
      </c>
      <c r="AJ78" s="64">
        <f t="shared" si="113"/>
        <v>270.25</v>
      </c>
      <c r="AK78" s="64">
        <f t="shared" si="114"/>
        <v>270.25</v>
      </c>
      <c r="AL78" s="64">
        <f>'Всего с 01.01.22'!N79</f>
        <v>0</v>
      </c>
      <c r="AM78" s="64">
        <f t="shared" si="115"/>
        <v>0</v>
      </c>
      <c r="AN78" s="64">
        <f t="shared" si="116"/>
        <v>0</v>
      </c>
      <c r="AO78" s="64">
        <f t="shared" si="117"/>
        <v>0</v>
      </c>
      <c r="AP78" s="64">
        <f t="shared" si="118"/>
        <v>0</v>
      </c>
      <c r="AQ78" s="64">
        <f t="shared" si="119"/>
        <v>165167183.1</v>
      </c>
      <c r="AR78" s="64">
        <f t="shared" si="120"/>
        <v>41291795.775</v>
      </c>
      <c r="AS78" s="64">
        <f t="shared" si="121"/>
        <v>41291795.775</v>
      </c>
      <c r="AT78" s="64">
        <f t="shared" si="122"/>
        <v>41291795.775</v>
      </c>
      <c r="AU78" s="64">
        <f t="shared" si="123"/>
        <v>41291795.775</v>
      </c>
      <c r="AV78" s="64">
        <f t="shared" si="124"/>
        <v>87674121.1</v>
      </c>
      <c r="AW78" s="64">
        <f t="shared" si="125"/>
        <v>21918530.275</v>
      </c>
      <c r="AX78" s="64">
        <f t="shared" si="126"/>
        <v>21918530.275</v>
      </c>
      <c r="AY78" s="64">
        <f t="shared" si="127"/>
        <v>21918530.275</v>
      </c>
      <c r="AZ78" s="64">
        <f t="shared" si="128"/>
        <v>21918530.275</v>
      </c>
      <c r="BA78" s="64">
        <f>'Всего с 01.01.22'!Q79</f>
        <v>72416718</v>
      </c>
      <c r="BB78" s="64">
        <f t="shared" si="86"/>
        <v>18104179.5</v>
      </c>
      <c r="BC78" s="64">
        <f t="shared" si="129"/>
        <v>18104179.5</v>
      </c>
      <c r="BD78" s="64">
        <f t="shared" si="130"/>
        <v>18104179.5</v>
      </c>
      <c r="BE78" s="64">
        <f t="shared" si="131"/>
        <v>18104179.5</v>
      </c>
      <c r="BF78" s="64">
        <f>'Всего с 01.01.22'!R79</f>
        <v>4107983.1000000006</v>
      </c>
      <c r="BG78" s="64">
        <f t="shared" si="132"/>
        <v>1026995.7750000001</v>
      </c>
      <c r="BH78" s="64">
        <f t="shared" si="133"/>
        <v>1026995.7750000001</v>
      </c>
      <c r="BI78" s="64">
        <f t="shared" si="134"/>
        <v>1026995.7750000001</v>
      </c>
      <c r="BJ78" s="64">
        <f t="shared" si="135"/>
        <v>1026995.7749999999</v>
      </c>
      <c r="BK78" s="64">
        <f>'Всего с 01.01.22'!S79</f>
        <v>473830</v>
      </c>
      <c r="BL78" s="64">
        <f t="shared" si="136"/>
        <v>118457.5</v>
      </c>
      <c r="BM78" s="64">
        <f t="shared" si="137"/>
        <v>118457.5</v>
      </c>
      <c r="BN78" s="64">
        <f t="shared" si="138"/>
        <v>118457.5</v>
      </c>
      <c r="BO78" s="64">
        <f t="shared" si="139"/>
        <v>118457.5</v>
      </c>
      <c r="BP78" s="64">
        <f>'Всего с 01.01.22'!T79</f>
        <v>923221</v>
      </c>
      <c r="BQ78" s="64">
        <f t="shared" si="140"/>
        <v>230805.25</v>
      </c>
      <c r="BR78" s="64">
        <f t="shared" si="141"/>
        <v>230805.25</v>
      </c>
      <c r="BS78" s="64">
        <f t="shared" si="142"/>
        <v>230805.25</v>
      </c>
      <c r="BT78" s="64">
        <f t="shared" si="143"/>
        <v>230805.25</v>
      </c>
      <c r="BU78" s="64">
        <f>'Всего с 01.01.22'!U79</f>
        <v>9752369</v>
      </c>
      <c r="BV78" s="64">
        <f t="shared" si="144"/>
        <v>2438092.25</v>
      </c>
      <c r="BW78" s="64">
        <f t="shared" si="145"/>
        <v>2438092.25</v>
      </c>
      <c r="BX78" s="64">
        <f t="shared" si="146"/>
        <v>2438092.25</v>
      </c>
      <c r="BY78" s="64">
        <f t="shared" si="147"/>
        <v>2438092.25</v>
      </c>
      <c r="BZ78" s="64">
        <f>'Всего с 01.01.22'!V79</f>
        <v>22389400</v>
      </c>
      <c r="CA78" s="64">
        <f t="shared" si="148"/>
        <v>5597350</v>
      </c>
      <c r="CB78" s="64">
        <f t="shared" si="149"/>
        <v>5597350</v>
      </c>
      <c r="CC78" s="64">
        <f t="shared" si="150"/>
        <v>5597350</v>
      </c>
      <c r="CD78" s="64">
        <f t="shared" si="151"/>
        <v>5597350</v>
      </c>
      <c r="CE78" s="64">
        <f>'Всего с 01.01.22'!W79</f>
        <v>0</v>
      </c>
      <c r="CF78" s="64">
        <f t="shared" si="152"/>
        <v>0</v>
      </c>
      <c r="CG78" s="64">
        <f t="shared" si="153"/>
        <v>0</v>
      </c>
      <c r="CH78" s="64">
        <f t="shared" si="154"/>
        <v>0</v>
      </c>
      <c r="CI78" s="64">
        <f t="shared" si="155"/>
        <v>0</v>
      </c>
      <c r="CJ78" s="64">
        <f>'Всего с 01.01.22'!X79</f>
        <v>64102909</v>
      </c>
      <c r="CK78" s="64">
        <f t="shared" si="156"/>
        <v>16025727.25</v>
      </c>
      <c r="CL78" s="64">
        <f t="shared" si="157"/>
        <v>16025727.25</v>
      </c>
      <c r="CM78" s="64">
        <f t="shared" si="158"/>
        <v>16025727.25</v>
      </c>
      <c r="CN78" s="64">
        <f t="shared" si="159"/>
        <v>16025727.25</v>
      </c>
      <c r="CO78" s="64">
        <f>'Всего с 01.01.22'!Y79</f>
        <v>0</v>
      </c>
      <c r="CP78" s="64">
        <f t="shared" si="160"/>
        <v>0</v>
      </c>
      <c r="CQ78" s="64">
        <f t="shared" si="161"/>
        <v>0</v>
      </c>
      <c r="CR78" s="64">
        <f t="shared" si="162"/>
        <v>0</v>
      </c>
      <c r="CS78" s="64">
        <f t="shared" si="163"/>
        <v>0</v>
      </c>
      <c r="CT78" s="64">
        <f>'Всего с 01.01.22'!Z79</f>
        <v>13390153</v>
      </c>
      <c r="CU78" s="64">
        <f t="shared" si="164"/>
        <v>3347538.25</v>
      </c>
      <c r="CV78" s="64">
        <f t="shared" si="165"/>
        <v>3347538.25</v>
      </c>
      <c r="CW78" s="64">
        <f t="shared" si="166"/>
        <v>3347538.25</v>
      </c>
      <c r="CX78" s="64">
        <f t="shared" si="167"/>
        <v>3347538.25</v>
      </c>
      <c r="CY78" s="64">
        <f>'Всего с 01.01.22'!AA79</f>
        <v>0</v>
      </c>
      <c r="CZ78" s="64">
        <f t="shared" si="168"/>
        <v>0</v>
      </c>
      <c r="DA78" s="64">
        <f t="shared" si="169"/>
        <v>0</v>
      </c>
      <c r="DB78" s="64">
        <f t="shared" si="170"/>
        <v>0</v>
      </c>
      <c r="DC78" s="64">
        <f t="shared" si="171"/>
        <v>0</v>
      </c>
    </row>
    <row r="79" spans="1:107" ht="15">
      <c r="A79" s="16">
        <v>70</v>
      </c>
      <c r="B79" s="11" t="s">
        <v>68</v>
      </c>
      <c r="C79" s="64">
        <f>'Всего с 01.01.22'!D80</f>
        <v>0</v>
      </c>
      <c r="D79" s="64">
        <f t="shared" si="87"/>
        <v>0</v>
      </c>
      <c r="E79" s="64">
        <f t="shared" si="88"/>
        <v>0</v>
      </c>
      <c r="F79" s="64">
        <f t="shared" si="89"/>
        <v>0</v>
      </c>
      <c r="G79" s="64">
        <f t="shared" si="90"/>
        <v>0</v>
      </c>
      <c r="H79" s="64">
        <f>'Всего с 01.01.22'!F80</f>
        <v>0</v>
      </c>
      <c r="I79" s="64">
        <f t="shared" si="91"/>
        <v>0</v>
      </c>
      <c r="J79" s="64">
        <f t="shared" si="92"/>
        <v>0</v>
      </c>
      <c r="K79" s="64">
        <f t="shared" si="93"/>
        <v>0</v>
      </c>
      <c r="L79" s="64">
        <f t="shared" si="94"/>
        <v>0</v>
      </c>
      <c r="M79" s="64">
        <f>'Всего с 01.01.22'!G80</f>
        <v>0</v>
      </c>
      <c r="N79" s="64">
        <f t="shared" si="95"/>
        <v>0</v>
      </c>
      <c r="O79" s="64">
        <f t="shared" si="96"/>
        <v>0</v>
      </c>
      <c r="P79" s="64">
        <f t="shared" si="97"/>
        <v>0</v>
      </c>
      <c r="Q79" s="64">
        <f t="shared" si="98"/>
        <v>0</v>
      </c>
      <c r="R79" s="64">
        <f>'Всего с 01.01.22'!H80</f>
        <v>0</v>
      </c>
      <c r="S79" s="64">
        <f t="shared" si="99"/>
        <v>0</v>
      </c>
      <c r="T79" s="64">
        <f t="shared" si="100"/>
        <v>0</v>
      </c>
      <c r="U79" s="64">
        <f t="shared" si="101"/>
        <v>0</v>
      </c>
      <c r="V79" s="64">
        <f t="shared" si="102"/>
        <v>0</v>
      </c>
      <c r="W79" s="64">
        <f>'Всего с 01.01.22'!K80</f>
        <v>332</v>
      </c>
      <c r="X79" s="64">
        <f t="shared" si="103"/>
        <v>83</v>
      </c>
      <c r="Y79" s="64">
        <f t="shared" si="104"/>
        <v>83</v>
      </c>
      <c r="Z79" s="64">
        <f t="shared" si="105"/>
        <v>83</v>
      </c>
      <c r="AA79" s="64">
        <f t="shared" si="106"/>
        <v>83</v>
      </c>
      <c r="AB79" s="64">
        <f>'Всего с 01.01.22'!L80</f>
        <v>0</v>
      </c>
      <c r="AC79" s="64">
        <f t="shared" si="107"/>
        <v>0</v>
      </c>
      <c r="AD79" s="64">
        <f t="shared" si="108"/>
        <v>0</v>
      </c>
      <c r="AE79" s="64">
        <f t="shared" si="109"/>
        <v>0</v>
      </c>
      <c r="AF79" s="64">
        <f t="shared" si="110"/>
        <v>0</v>
      </c>
      <c r="AG79" s="64">
        <f>'Всего с 01.01.22'!M80</f>
        <v>0</v>
      </c>
      <c r="AH79" s="64">
        <f t="shared" si="111"/>
        <v>0</v>
      </c>
      <c r="AI79" s="64">
        <f t="shared" si="112"/>
        <v>0</v>
      </c>
      <c r="AJ79" s="64">
        <f t="shared" si="113"/>
        <v>0</v>
      </c>
      <c r="AK79" s="64">
        <f t="shared" si="114"/>
        <v>0</v>
      </c>
      <c r="AL79" s="64">
        <f>'Всего с 01.01.22'!N80</f>
        <v>0</v>
      </c>
      <c r="AM79" s="64">
        <f t="shared" si="115"/>
        <v>0</v>
      </c>
      <c r="AN79" s="64">
        <f t="shared" si="116"/>
        <v>0</v>
      </c>
      <c r="AO79" s="64">
        <f t="shared" si="117"/>
        <v>0</v>
      </c>
      <c r="AP79" s="64">
        <f t="shared" si="118"/>
        <v>0</v>
      </c>
      <c r="AQ79" s="64">
        <f t="shared" si="119"/>
        <v>15917053</v>
      </c>
      <c r="AR79" s="64">
        <f t="shared" si="120"/>
        <v>3979263.25</v>
      </c>
      <c r="AS79" s="64">
        <f t="shared" si="121"/>
        <v>3979263.25</v>
      </c>
      <c r="AT79" s="64">
        <f t="shared" si="122"/>
        <v>3979263.25</v>
      </c>
      <c r="AU79" s="64">
        <f t="shared" si="123"/>
        <v>3979263.25</v>
      </c>
      <c r="AV79" s="64">
        <f t="shared" si="124"/>
        <v>0</v>
      </c>
      <c r="AW79" s="64">
        <f t="shared" si="125"/>
        <v>0</v>
      </c>
      <c r="AX79" s="64">
        <f t="shared" si="126"/>
        <v>0</v>
      </c>
      <c r="AY79" s="64">
        <f t="shared" si="127"/>
        <v>0</v>
      </c>
      <c r="AZ79" s="64">
        <f t="shared" si="128"/>
        <v>0</v>
      </c>
      <c r="BA79" s="64">
        <f>'Всего с 01.01.22'!Q80</f>
        <v>0</v>
      </c>
      <c r="BB79" s="64">
        <f t="shared" si="86"/>
        <v>0</v>
      </c>
      <c r="BC79" s="64">
        <f t="shared" si="129"/>
        <v>0</v>
      </c>
      <c r="BD79" s="64">
        <f t="shared" si="130"/>
        <v>0</v>
      </c>
      <c r="BE79" s="64">
        <f t="shared" si="131"/>
        <v>0</v>
      </c>
      <c r="BF79" s="64">
        <f>'Всего с 01.01.22'!R80</f>
        <v>0</v>
      </c>
      <c r="BG79" s="64">
        <f t="shared" si="132"/>
        <v>0</v>
      </c>
      <c r="BH79" s="64">
        <f t="shared" si="133"/>
        <v>0</v>
      </c>
      <c r="BI79" s="64">
        <f t="shared" si="134"/>
        <v>0</v>
      </c>
      <c r="BJ79" s="64">
        <f t="shared" si="135"/>
        <v>0</v>
      </c>
      <c r="BK79" s="64">
        <f>'Всего с 01.01.22'!S80</f>
        <v>0</v>
      </c>
      <c r="BL79" s="64">
        <f t="shared" si="136"/>
        <v>0</v>
      </c>
      <c r="BM79" s="64">
        <f t="shared" si="137"/>
        <v>0</v>
      </c>
      <c r="BN79" s="64">
        <f t="shared" si="138"/>
        <v>0</v>
      </c>
      <c r="BO79" s="64">
        <f t="shared" si="139"/>
        <v>0</v>
      </c>
      <c r="BP79" s="64">
        <f>'Всего с 01.01.22'!T80</f>
        <v>0</v>
      </c>
      <c r="BQ79" s="64">
        <f t="shared" si="140"/>
        <v>0</v>
      </c>
      <c r="BR79" s="64">
        <f t="shared" si="141"/>
        <v>0</v>
      </c>
      <c r="BS79" s="64">
        <f t="shared" si="142"/>
        <v>0</v>
      </c>
      <c r="BT79" s="64">
        <f t="shared" si="143"/>
        <v>0</v>
      </c>
      <c r="BU79" s="64">
        <f>'Всего с 01.01.22'!U80</f>
        <v>0</v>
      </c>
      <c r="BV79" s="64">
        <f t="shared" si="144"/>
        <v>0</v>
      </c>
      <c r="BW79" s="64">
        <f t="shared" si="145"/>
        <v>0</v>
      </c>
      <c r="BX79" s="64">
        <f t="shared" si="146"/>
        <v>0</v>
      </c>
      <c r="BY79" s="64">
        <f t="shared" si="147"/>
        <v>0</v>
      </c>
      <c r="BZ79" s="64">
        <f>'Всего с 01.01.22'!V80</f>
        <v>0</v>
      </c>
      <c r="CA79" s="64">
        <f t="shared" si="148"/>
        <v>0</v>
      </c>
      <c r="CB79" s="64">
        <f t="shared" si="149"/>
        <v>0</v>
      </c>
      <c r="CC79" s="64">
        <f t="shared" si="150"/>
        <v>0</v>
      </c>
      <c r="CD79" s="64">
        <f t="shared" si="151"/>
        <v>0</v>
      </c>
      <c r="CE79" s="64">
        <f>'Всего с 01.01.22'!W80</f>
        <v>0</v>
      </c>
      <c r="CF79" s="64">
        <f t="shared" si="152"/>
        <v>0</v>
      </c>
      <c r="CG79" s="64">
        <f t="shared" si="153"/>
        <v>0</v>
      </c>
      <c r="CH79" s="64">
        <f t="shared" si="154"/>
        <v>0</v>
      </c>
      <c r="CI79" s="64">
        <f t="shared" si="155"/>
        <v>0</v>
      </c>
      <c r="CJ79" s="64">
        <f>'Всего с 01.01.22'!X80</f>
        <v>15917053</v>
      </c>
      <c r="CK79" s="64">
        <f t="shared" si="156"/>
        <v>3979263.25</v>
      </c>
      <c r="CL79" s="64">
        <f t="shared" si="157"/>
        <v>3979263.25</v>
      </c>
      <c r="CM79" s="64">
        <f t="shared" si="158"/>
        <v>3979263.25</v>
      </c>
      <c r="CN79" s="64">
        <f t="shared" si="159"/>
        <v>3979263.25</v>
      </c>
      <c r="CO79" s="64">
        <f>'Всего с 01.01.22'!Y80</f>
        <v>0</v>
      </c>
      <c r="CP79" s="64">
        <f t="shared" si="160"/>
        <v>0</v>
      </c>
      <c r="CQ79" s="64">
        <f t="shared" si="161"/>
        <v>0</v>
      </c>
      <c r="CR79" s="64">
        <f t="shared" si="162"/>
        <v>0</v>
      </c>
      <c r="CS79" s="64">
        <f t="shared" si="163"/>
        <v>0</v>
      </c>
      <c r="CT79" s="64">
        <f>'Всего с 01.01.22'!Z80</f>
        <v>0</v>
      </c>
      <c r="CU79" s="64">
        <f t="shared" si="164"/>
        <v>0</v>
      </c>
      <c r="CV79" s="64">
        <f t="shared" si="165"/>
        <v>0</v>
      </c>
      <c r="CW79" s="64">
        <f t="shared" si="166"/>
        <v>0</v>
      </c>
      <c r="CX79" s="64">
        <f t="shared" si="167"/>
        <v>0</v>
      </c>
      <c r="CY79" s="64">
        <f>'Всего с 01.01.22'!AA80</f>
        <v>0</v>
      </c>
      <c r="CZ79" s="64">
        <f t="shared" si="168"/>
        <v>0</v>
      </c>
      <c r="DA79" s="64">
        <f t="shared" si="169"/>
        <v>0</v>
      </c>
      <c r="DB79" s="64">
        <f t="shared" si="170"/>
        <v>0</v>
      </c>
      <c r="DC79" s="64">
        <f t="shared" si="171"/>
        <v>0</v>
      </c>
    </row>
    <row r="80" spans="1:107" ht="15" customHeight="1">
      <c r="A80" s="16">
        <v>71</v>
      </c>
      <c r="B80" s="11" t="s">
        <v>154</v>
      </c>
      <c r="C80" s="64">
        <f>'Всего с 01.01.22'!D81</f>
        <v>0</v>
      </c>
      <c r="D80" s="64">
        <f t="shared" si="87"/>
        <v>0</v>
      </c>
      <c r="E80" s="64">
        <f t="shared" si="88"/>
        <v>0</v>
      </c>
      <c r="F80" s="64">
        <f t="shared" si="89"/>
        <v>0</v>
      </c>
      <c r="G80" s="64">
        <f t="shared" si="90"/>
        <v>0</v>
      </c>
      <c r="H80" s="64">
        <f>'Всего с 01.01.22'!F81</f>
        <v>0</v>
      </c>
      <c r="I80" s="64">
        <f t="shared" si="91"/>
        <v>0</v>
      </c>
      <c r="J80" s="64">
        <f t="shared" si="92"/>
        <v>0</v>
      </c>
      <c r="K80" s="64">
        <f t="shared" si="93"/>
        <v>0</v>
      </c>
      <c r="L80" s="64">
        <f t="shared" si="94"/>
        <v>0</v>
      </c>
      <c r="M80" s="64">
        <f>'Всего с 01.01.22'!G81</f>
        <v>0</v>
      </c>
      <c r="N80" s="64">
        <f t="shared" si="95"/>
        <v>0</v>
      </c>
      <c r="O80" s="64">
        <f t="shared" si="96"/>
        <v>0</v>
      </c>
      <c r="P80" s="64">
        <f t="shared" si="97"/>
        <v>0</v>
      </c>
      <c r="Q80" s="64">
        <f t="shared" si="98"/>
        <v>0</v>
      </c>
      <c r="R80" s="64">
        <f>'Всего с 01.01.22'!H81</f>
        <v>0</v>
      </c>
      <c r="S80" s="64">
        <f t="shared" si="99"/>
        <v>0</v>
      </c>
      <c r="T80" s="64">
        <f t="shared" si="100"/>
        <v>0</v>
      </c>
      <c r="U80" s="64">
        <f t="shared" si="101"/>
        <v>0</v>
      </c>
      <c r="V80" s="64">
        <f t="shared" si="102"/>
        <v>0</v>
      </c>
      <c r="W80" s="64">
        <f>'Всего с 01.01.22'!K81</f>
        <v>3797</v>
      </c>
      <c r="X80" s="64">
        <f t="shared" si="103"/>
        <v>949.25</v>
      </c>
      <c r="Y80" s="64">
        <f t="shared" si="104"/>
        <v>949.25</v>
      </c>
      <c r="Z80" s="64">
        <f t="shared" si="105"/>
        <v>949.25</v>
      </c>
      <c r="AA80" s="64">
        <f t="shared" si="106"/>
        <v>949.25</v>
      </c>
      <c r="AB80" s="64">
        <f>'Всего с 01.01.22'!L81</f>
        <v>3797</v>
      </c>
      <c r="AC80" s="64">
        <f t="shared" si="107"/>
        <v>949.25</v>
      </c>
      <c r="AD80" s="64">
        <f t="shared" si="108"/>
        <v>949.25</v>
      </c>
      <c r="AE80" s="64">
        <f t="shared" si="109"/>
        <v>949.25</v>
      </c>
      <c r="AF80" s="64">
        <f t="shared" si="110"/>
        <v>949.25</v>
      </c>
      <c r="AG80" s="64">
        <f>'Всего с 01.01.22'!M81</f>
        <v>0</v>
      </c>
      <c r="AH80" s="64">
        <f t="shared" si="111"/>
        <v>0</v>
      </c>
      <c r="AI80" s="64">
        <f t="shared" si="112"/>
        <v>0</v>
      </c>
      <c r="AJ80" s="64">
        <f t="shared" si="113"/>
        <v>0</v>
      </c>
      <c r="AK80" s="64">
        <f t="shared" si="114"/>
        <v>0</v>
      </c>
      <c r="AL80" s="64">
        <f>'Всего с 01.01.22'!N81</f>
        <v>0</v>
      </c>
      <c r="AM80" s="64">
        <f t="shared" si="115"/>
        <v>0</v>
      </c>
      <c r="AN80" s="64">
        <f t="shared" si="116"/>
        <v>0</v>
      </c>
      <c r="AO80" s="64">
        <f t="shared" si="117"/>
        <v>0</v>
      </c>
      <c r="AP80" s="64">
        <f t="shared" si="118"/>
        <v>0</v>
      </c>
      <c r="AQ80" s="64">
        <f t="shared" si="119"/>
        <v>138284247</v>
      </c>
      <c r="AR80" s="64">
        <f t="shared" si="120"/>
        <v>34571061.75</v>
      </c>
      <c r="AS80" s="64">
        <f t="shared" si="121"/>
        <v>34571061.75</v>
      </c>
      <c r="AT80" s="64">
        <f t="shared" si="122"/>
        <v>34571061.75</v>
      </c>
      <c r="AU80" s="64">
        <f t="shared" si="123"/>
        <v>34571061.75</v>
      </c>
      <c r="AV80" s="64">
        <f t="shared" si="124"/>
        <v>0</v>
      </c>
      <c r="AW80" s="64">
        <f t="shared" si="125"/>
        <v>0</v>
      </c>
      <c r="AX80" s="64">
        <f t="shared" si="126"/>
        <v>0</v>
      </c>
      <c r="AY80" s="64">
        <f t="shared" si="127"/>
        <v>0</v>
      </c>
      <c r="AZ80" s="64">
        <f t="shared" si="128"/>
        <v>0</v>
      </c>
      <c r="BA80" s="64">
        <f>'Всего с 01.01.22'!Q81</f>
        <v>0</v>
      </c>
      <c r="BB80" s="64">
        <f t="shared" si="86"/>
        <v>0</v>
      </c>
      <c r="BC80" s="64">
        <f t="shared" si="129"/>
        <v>0</v>
      </c>
      <c r="BD80" s="64">
        <f t="shared" si="130"/>
        <v>0</v>
      </c>
      <c r="BE80" s="64">
        <f t="shared" si="131"/>
        <v>0</v>
      </c>
      <c r="BF80" s="64">
        <f>'Всего с 01.01.22'!R81</f>
        <v>0</v>
      </c>
      <c r="BG80" s="64">
        <f t="shared" si="132"/>
        <v>0</v>
      </c>
      <c r="BH80" s="64">
        <f t="shared" si="133"/>
        <v>0</v>
      </c>
      <c r="BI80" s="64">
        <f t="shared" si="134"/>
        <v>0</v>
      </c>
      <c r="BJ80" s="64">
        <f t="shared" si="135"/>
        <v>0</v>
      </c>
      <c r="BK80" s="64">
        <f>'Всего с 01.01.22'!S81</f>
        <v>0</v>
      </c>
      <c r="BL80" s="64">
        <f t="shared" si="136"/>
        <v>0</v>
      </c>
      <c r="BM80" s="64">
        <f t="shared" si="137"/>
        <v>0</v>
      </c>
      <c r="BN80" s="64">
        <f t="shared" si="138"/>
        <v>0</v>
      </c>
      <c r="BO80" s="64">
        <f t="shared" si="139"/>
        <v>0</v>
      </c>
      <c r="BP80" s="64">
        <f>'Всего с 01.01.22'!T81</f>
        <v>0</v>
      </c>
      <c r="BQ80" s="64">
        <f t="shared" si="140"/>
        <v>0</v>
      </c>
      <c r="BR80" s="64">
        <f t="shared" si="141"/>
        <v>0</v>
      </c>
      <c r="BS80" s="64">
        <f t="shared" si="142"/>
        <v>0</v>
      </c>
      <c r="BT80" s="64">
        <f t="shared" si="143"/>
        <v>0</v>
      </c>
      <c r="BU80" s="64">
        <f>'Всего с 01.01.22'!U81</f>
        <v>0</v>
      </c>
      <c r="BV80" s="64">
        <f t="shared" si="144"/>
        <v>0</v>
      </c>
      <c r="BW80" s="64">
        <f t="shared" si="145"/>
        <v>0</v>
      </c>
      <c r="BX80" s="64">
        <f t="shared" si="146"/>
        <v>0</v>
      </c>
      <c r="BY80" s="64">
        <f t="shared" si="147"/>
        <v>0</v>
      </c>
      <c r="BZ80" s="64">
        <f>'Всего с 01.01.22'!V81</f>
        <v>0</v>
      </c>
      <c r="CA80" s="64">
        <f t="shared" si="148"/>
        <v>0</v>
      </c>
      <c r="CB80" s="64">
        <f t="shared" si="149"/>
        <v>0</v>
      </c>
      <c r="CC80" s="64">
        <f t="shared" si="150"/>
        <v>0</v>
      </c>
      <c r="CD80" s="64">
        <f t="shared" si="151"/>
        <v>0</v>
      </c>
      <c r="CE80" s="64">
        <f>'Всего с 01.01.22'!W81</f>
        <v>0</v>
      </c>
      <c r="CF80" s="64">
        <f t="shared" si="152"/>
        <v>0</v>
      </c>
      <c r="CG80" s="64">
        <f t="shared" si="153"/>
        <v>0</v>
      </c>
      <c r="CH80" s="64">
        <f t="shared" si="154"/>
        <v>0</v>
      </c>
      <c r="CI80" s="64">
        <f t="shared" si="155"/>
        <v>0</v>
      </c>
      <c r="CJ80" s="64">
        <f>'Всего с 01.01.22'!X81</f>
        <v>138284247</v>
      </c>
      <c r="CK80" s="64">
        <f t="shared" si="156"/>
        <v>34571061.75</v>
      </c>
      <c r="CL80" s="64">
        <f t="shared" si="157"/>
        <v>34571061.75</v>
      </c>
      <c r="CM80" s="64">
        <f t="shared" si="158"/>
        <v>34571061.75</v>
      </c>
      <c r="CN80" s="64">
        <f t="shared" si="159"/>
        <v>34571061.75</v>
      </c>
      <c r="CO80" s="64">
        <f>'Всего с 01.01.22'!Y81</f>
        <v>138284247</v>
      </c>
      <c r="CP80" s="64">
        <f t="shared" si="160"/>
        <v>34571061.75</v>
      </c>
      <c r="CQ80" s="64">
        <f t="shared" si="161"/>
        <v>34571061.75</v>
      </c>
      <c r="CR80" s="64">
        <f t="shared" si="162"/>
        <v>34571061.75</v>
      </c>
      <c r="CS80" s="64">
        <f t="shared" si="163"/>
        <v>34571061.75</v>
      </c>
      <c r="CT80" s="64">
        <f>'Всего с 01.01.22'!Z81</f>
        <v>0</v>
      </c>
      <c r="CU80" s="64">
        <f t="shared" si="164"/>
        <v>0</v>
      </c>
      <c r="CV80" s="64">
        <f t="shared" si="165"/>
        <v>0</v>
      </c>
      <c r="CW80" s="64">
        <f t="shared" si="166"/>
        <v>0</v>
      </c>
      <c r="CX80" s="64">
        <f t="shared" si="167"/>
        <v>0</v>
      </c>
      <c r="CY80" s="64">
        <f>'Всего с 01.01.22'!AA81</f>
        <v>0</v>
      </c>
      <c r="CZ80" s="64">
        <f t="shared" si="168"/>
        <v>0</v>
      </c>
      <c r="DA80" s="64">
        <f t="shared" si="169"/>
        <v>0</v>
      </c>
      <c r="DB80" s="64">
        <f t="shared" si="170"/>
        <v>0</v>
      </c>
      <c r="DC80" s="64">
        <f t="shared" si="171"/>
        <v>0</v>
      </c>
    </row>
    <row r="81" spans="1:107" ht="15" customHeight="1">
      <c r="A81" s="16">
        <v>72</v>
      </c>
      <c r="B81" s="11" t="s">
        <v>48</v>
      </c>
      <c r="C81" s="64">
        <f>'Всего с 01.01.22'!D82</f>
        <v>0</v>
      </c>
      <c r="D81" s="64">
        <f t="shared" si="87"/>
        <v>0</v>
      </c>
      <c r="E81" s="64">
        <f t="shared" si="88"/>
        <v>0</v>
      </c>
      <c r="F81" s="64">
        <f t="shared" si="89"/>
        <v>0</v>
      </c>
      <c r="G81" s="64">
        <f t="shared" si="90"/>
        <v>0</v>
      </c>
      <c r="H81" s="64">
        <f>'Всего с 01.01.22'!F82</f>
        <v>0</v>
      </c>
      <c r="I81" s="64">
        <f t="shared" si="91"/>
        <v>0</v>
      </c>
      <c r="J81" s="64">
        <f t="shared" si="92"/>
        <v>0</v>
      </c>
      <c r="K81" s="64">
        <f t="shared" si="93"/>
        <v>0</v>
      </c>
      <c r="L81" s="64">
        <f t="shared" si="94"/>
        <v>0</v>
      </c>
      <c r="M81" s="64">
        <f>'Всего с 01.01.22'!G82</f>
        <v>0</v>
      </c>
      <c r="N81" s="64">
        <f t="shared" si="95"/>
        <v>0</v>
      </c>
      <c r="O81" s="64">
        <f t="shared" si="96"/>
        <v>0</v>
      </c>
      <c r="P81" s="64">
        <f t="shared" si="97"/>
        <v>0</v>
      </c>
      <c r="Q81" s="64">
        <f t="shared" si="98"/>
        <v>0</v>
      </c>
      <c r="R81" s="64">
        <f>'Всего с 01.01.22'!H82</f>
        <v>0</v>
      </c>
      <c r="S81" s="64">
        <f t="shared" si="99"/>
        <v>0</v>
      </c>
      <c r="T81" s="64">
        <f t="shared" si="100"/>
        <v>0</v>
      </c>
      <c r="U81" s="64">
        <f t="shared" si="101"/>
        <v>0</v>
      </c>
      <c r="V81" s="64">
        <f t="shared" si="102"/>
        <v>0</v>
      </c>
      <c r="W81" s="64">
        <f>'Всего с 01.01.22'!K82</f>
        <v>1200</v>
      </c>
      <c r="X81" s="64">
        <f t="shared" si="103"/>
        <v>300</v>
      </c>
      <c r="Y81" s="64">
        <f t="shared" si="104"/>
        <v>300</v>
      </c>
      <c r="Z81" s="64">
        <f t="shared" si="105"/>
        <v>300</v>
      </c>
      <c r="AA81" s="64">
        <f t="shared" si="106"/>
        <v>300</v>
      </c>
      <c r="AB81" s="64">
        <f>'Всего с 01.01.22'!L82</f>
        <v>1200</v>
      </c>
      <c r="AC81" s="64">
        <f t="shared" si="107"/>
        <v>300</v>
      </c>
      <c r="AD81" s="64">
        <f t="shared" si="108"/>
        <v>300</v>
      </c>
      <c r="AE81" s="64">
        <f t="shared" si="109"/>
        <v>300</v>
      </c>
      <c r="AF81" s="64">
        <f t="shared" si="110"/>
        <v>300</v>
      </c>
      <c r="AG81" s="64">
        <f>'Всего с 01.01.22'!M82</f>
        <v>0</v>
      </c>
      <c r="AH81" s="64">
        <f t="shared" si="111"/>
        <v>0</v>
      </c>
      <c r="AI81" s="64">
        <f t="shared" si="112"/>
        <v>0</v>
      </c>
      <c r="AJ81" s="64">
        <f t="shared" si="113"/>
        <v>0</v>
      </c>
      <c r="AK81" s="64">
        <f t="shared" si="114"/>
        <v>0</v>
      </c>
      <c r="AL81" s="64">
        <f>'Всего с 01.01.22'!N82</f>
        <v>0</v>
      </c>
      <c r="AM81" s="64">
        <f t="shared" si="115"/>
        <v>0</v>
      </c>
      <c r="AN81" s="64">
        <f t="shared" si="116"/>
        <v>0</v>
      </c>
      <c r="AO81" s="64">
        <f t="shared" si="117"/>
        <v>0</v>
      </c>
      <c r="AP81" s="64">
        <f t="shared" si="118"/>
        <v>0</v>
      </c>
      <c r="AQ81" s="64">
        <f t="shared" si="119"/>
        <v>47304114</v>
      </c>
      <c r="AR81" s="64">
        <f t="shared" si="120"/>
        <v>11826028.5</v>
      </c>
      <c r="AS81" s="64">
        <f t="shared" si="121"/>
        <v>11826028.5</v>
      </c>
      <c r="AT81" s="64">
        <f t="shared" si="122"/>
        <v>11826028.5</v>
      </c>
      <c r="AU81" s="64">
        <f t="shared" si="123"/>
        <v>11826028.5</v>
      </c>
      <c r="AV81" s="64">
        <f t="shared" si="124"/>
        <v>0</v>
      </c>
      <c r="AW81" s="64">
        <f t="shared" si="125"/>
        <v>0</v>
      </c>
      <c r="AX81" s="64">
        <f t="shared" si="126"/>
        <v>0</v>
      </c>
      <c r="AY81" s="64">
        <f t="shared" si="127"/>
        <v>0</v>
      </c>
      <c r="AZ81" s="64">
        <f t="shared" si="128"/>
        <v>0</v>
      </c>
      <c r="BA81" s="64">
        <f>'Всего с 01.01.22'!Q82</f>
        <v>0</v>
      </c>
      <c r="BB81" s="64">
        <f t="shared" si="86"/>
        <v>0</v>
      </c>
      <c r="BC81" s="64">
        <f t="shared" si="129"/>
        <v>0</v>
      </c>
      <c r="BD81" s="64">
        <f t="shared" si="130"/>
        <v>0</v>
      </c>
      <c r="BE81" s="64">
        <f t="shared" si="131"/>
        <v>0</v>
      </c>
      <c r="BF81" s="64">
        <f>'Всего с 01.01.22'!R82</f>
        <v>0</v>
      </c>
      <c r="BG81" s="64">
        <f t="shared" si="132"/>
        <v>0</v>
      </c>
      <c r="BH81" s="64">
        <f t="shared" si="133"/>
        <v>0</v>
      </c>
      <c r="BI81" s="64">
        <f t="shared" si="134"/>
        <v>0</v>
      </c>
      <c r="BJ81" s="64">
        <f t="shared" si="135"/>
        <v>0</v>
      </c>
      <c r="BK81" s="64">
        <f>'Всего с 01.01.22'!S82</f>
        <v>0</v>
      </c>
      <c r="BL81" s="64">
        <f t="shared" si="136"/>
        <v>0</v>
      </c>
      <c r="BM81" s="64">
        <f t="shared" si="137"/>
        <v>0</v>
      </c>
      <c r="BN81" s="64">
        <f t="shared" si="138"/>
        <v>0</v>
      </c>
      <c r="BO81" s="64">
        <f t="shared" si="139"/>
        <v>0</v>
      </c>
      <c r="BP81" s="64">
        <f>'Всего с 01.01.22'!T82</f>
        <v>0</v>
      </c>
      <c r="BQ81" s="64">
        <f t="shared" si="140"/>
        <v>0</v>
      </c>
      <c r="BR81" s="64">
        <f t="shared" si="141"/>
        <v>0</v>
      </c>
      <c r="BS81" s="64">
        <f t="shared" si="142"/>
        <v>0</v>
      </c>
      <c r="BT81" s="64">
        <f t="shared" si="143"/>
        <v>0</v>
      </c>
      <c r="BU81" s="64">
        <f>'Всего с 01.01.22'!U82</f>
        <v>0</v>
      </c>
      <c r="BV81" s="64">
        <f t="shared" si="144"/>
        <v>0</v>
      </c>
      <c r="BW81" s="64">
        <f t="shared" si="145"/>
        <v>0</v>
      </c>
      <c r="BX81" s="64">
        <f t="shared" si="146"/>
        <v>0</v>
      </c>
      <c r="BY81" s="64">
        <f t="shared" si="147"/>
        <v>0</v>
      </c>
      <c r="BZ81" s="64">
        <f>'Всего с 01.01.22'!V82</f>
        <v>0</v>
      </c>
      <c r="CA81" s="64">
        <f t="shared" si="148"/>
        <v>0</v>
      </c>
      <c r="CB81" s="64">
        <f t="shared" si="149"/>
        <v>0</v>
      </c>
      <c r="CC81" s="64">
        <f t="shared" si="150"/>
        <v>0</v>
      </c>
      <c r="CD81" s="64">
        <f t="shared" si="151"/>
        <v>0</v>
      </c>
      <c r="CE81" s="64">
        <f>'Всего с 01.01.22'!W82</f>
        <v>0</v>
      </c>
      <c r="CF81" s="64">
        <f t="shared" si="152"/>
        <v>0</v>
      </c>
      <c r="CG81" s="64">
        <f t="shared" si="153"/>
        <v>0</v>
      </c>
      <c r="CH81" s="64">
        <f t="shared" si="154"/>
        <v>0</v>
      </c>
      <c r="CI81" s="64">
        <f t="shared" si="155"/>
        <v>0</v>
      </c>
      <c r="CJ81" s="64">
        <f>'Всего с 01.01.22'!X82</f>
        <v>47304114</v>
      </c>
      <c r="CK81" s="64">
        <f t="shared" si="156"/>
        <v>11826028.5</v>
      </c>
      <c r="CL81" s="64">
        <f t="shared" si="157"/>
        <v>11826028.5</v>
      </c>
      <c r="CM81" s="64">
        <f t="shared" si="158"/>
        <v>11826028.5</v>
      </c>
      <c r="CN81" s="64">
        <f t="shared" si="159"/>
        <v>11826028.5</v>
      </c>
      <c r="CO81" s="64">
        <f>'Всего с 01.01.22'!Y82</f>
        <v>47304114</v>
      </c>
      <c r="CP81" s="64">
        <f t="shared" si="160"/>
        <v>11826028.5</v>
      </c>
      <c r="CQ81" s="64">
        <f t="shared" si="161"/>
        <v>11826028.5</v>
      </c>
      <c r="CR81" s="64">
        <f t="shared" si="162"/>
        <v>11826028.5</v>
      </c>
      <c r="CS81" s="64">
        <f t="shared" si="163"/>
        <v>11826028.5</v>
      </c>
      <c r="CT81" s="64">
        <f>'Всего с 01.01.22'!Z82</f>
        <v>0</v>
      </c>
      <c r="CU81" s="64">
        <f t="shared" si="164"/>
        <v>0</v>
      </c>
      <c r="CV81" s="64">
        <f t="shared" si="165"/>
        <v>0</v>
      </c>
      <c r="CW81" s="64">
        <f t="shared" si="166"/>
        <v>0</v>
      </c>
      <c r="CX81" s="64">
        <f t="shared" si="167"/>
        <v>0</v>
      </c>
      <c r="CY81" s="64">
        <f>'Всего с 01.01.22'!AA82</f>
        <v>0</v>
      </c>
      <c r="CZ81" s="64">
        <f t="shared" si="168"/>
        <v>0</v>
      </c>
      <c r="DA81" s="64">
        <f t="shared" si="169"/>
        <v>0</v>
      </c>
      <c r="DB81" s="64">
        <f t="shared" si="170"/>
        <v>0</v>
      </c>
      <c r="DC81" s="64">
        <f t="shared" si="171"/>
        <v>0</v>
      </c>
    </row>
    <row r="82" spans="1:107" ht="15.75" customHeight="1">
      <c r="A82" s="16"/>
      <c r="B82" s="7" t="s">
        <v>58</v>
      </c>
      <c r="C82" s="64">
        <f>'Всего с 01.01.22'!D83</f>
        <v>0</v>
      </c>
      <c r="D82" s="64">
        <f t="shared" si="87"/>
        <v>0</v>
      </c>
      <c r="E82" s="64">
        <f t="shared" si="88"/>
        <v>0</v>
      </c>
      <c r="F82" s="64">
        <f t="shared" si="89"/>
        <v>0</v>
      </c>
      <c r="G82" s="64">
        <f t="shared" si="90"/>
        <v>0</v>
      </c>
      <c r="H82" s="64">
        <f>'Всего с 01.01.22'!F83</f>
        <v>0</v>
      </c>
      <c r="I82" s="64">
        <f t="shared" si="91"/>
        <v>0</v>
      </c>
      <c r="J82" s="64">
        <f t="shared" si="92"/>
        <v>0</v>
      </c>
      <c r="K82" s="64">
        <f t="shared" si="93"/>
        <v>0</v>
      </c>
      <c r="L82" s="64">
        <f t="shared" si="94"/>
        <v>0</v>
      </c>
      <c r="M82" s="64">
        <f>'Всего с 01.01.22'!G83</f>
        <v>0</v>
      </c>
      <c r="N82" s="64">
        <f t="shared" si="95"/>
        <v>0</v>
      </c>
      <c r="O82" s="64">
        <f t="shared" si="96"/>
        <v>0</v>
      </c>
      <c r="P82" s="64">
        <f t="shared" si="97"/>
        <v>0</v>
      </c>
      <c r="Q82" s="64">
        <f t="shared" si="98"/>
        <v>0</v>
      </c>
      <c r="R82" s="64">
        <f>'Всего с 01.01.22'!H83</f>
        <v>0</v>
      </c>
      <c r="S82" s="64">
        <f t="shared" si="99"/>
        <v>0</v>
      </c>
      <c r="T82" s="64">
        <f t="shared" si="100"/>
        <v>0</v>
      </c>
      <c r="U82" s="64">
        <f t="shared" si="101"/>
        <v>0</v>
      </c>
      <c r="V82" s="64">
        <f t="shared" si="102"/>
        <v>0</v>
      </c>
      <c r="W82" s="64">
        <f>'Всего с 01.01.22'!K83</f>
        <v>0</v>
      </c>
      <c r="X82" s="64">
        <f t="shared" si="103"/>
        <v>0</v>
      </c>
      <c r="Y82" s="64">
        <f t="shared" si="104"/>
        <v>0</v>
      </c>
      <c r="Z82" s="64">
        <f t="shared" si="105"/>
        <v>0</v>
      </c>
      <c r="AA82" s="64">
        <f t="shared" si="106"/>
        <v>0</v>
      </c>
      <c r="AB82" s="64">
        <f>'Всего с 01.01.22'!L83</f>
        <v>0</v>
      </c>
      <c r="AC82" s="64">
        <f t="shared" si="107"/>
        <v>0</v>
      </c>
      <c r="AD82" s="64">
        <f t="shared" si="108"/>
        <v>0</v>
      </c>
      <c r="AE82" s="64">
        <f t="shared" si="109"/>
        <v>0</v>
      </c>
      <c r="AF82" s="64">
        <f t="shared" si="110"/>
        <v>0</v>
      </c>
      <c r="AG82" s="64">
        <f>'Всего с 01.01.22'!M83</f>
        <v>0</v>
      </c>
      <c r="AH82" s="64">
        <f t="shared" si="111"/>
        <v>0</v>
      </c>
      <c r="AI82" s="64">
        <f t="shared" si="112"/>
        <v>0</v>
      </c>
      <c r="AJ82" s="64">
        <f t="shared" si="113"/>
        <v>0</v>
      </c>
      <c r="AK82" s="64">
        <f t="shared" si="114"/>
        <v>0</v>
      </c>
      <c r="AL82" s="64">
        <f>'Всего с 01.01.22'!N83</f>
        <v>0</v>
      </c>
      <c r="AM82" s="64">
        <f t="shared" si="115"/>
        <v>0</v>
      </c>
      <c r="AN82" s="64">
        <f t="shared" si="116"/>
        <v>0</v>
      </c>
      <c r="AO82" s="64">
        <f t="shared" si="117"/>
        <v>0</v>
      </c>
      <c r="AP82" s="64">
        <f t="shared" si="118"/>
        <v>0</v>
      </c>
      <c r="AQ82" s="64">
        <f t="shared" si="119"/>
        <v>0</v>
      </c>
      <c r="AR82" s="64">
        <f t="shared" si="120"/>
        <v>0</v>
      </c>
      <c r="AS82" s="64">
        <f t="shared" si="121"/>
        <v>0</v>
      </c>
      <c r="AT82" s="64">
        <f t="shared" si="122"/>
        <v>0</v>
      </c>
      <c r="AU82" s="64">
        <f t="shared" si="123"/>
        <v>0</v>
      </c>
      <c r="AV82" s="64">
        <f t="shared" si="124"/>
        <v>0</v>
      </c>
      <c r="AW82" s="64">
        <f t="shared" si="125"/>
        <v>0</v>
      </c>
      <c r="AX82" s="64">
        <f t="shared" si="126"/>
        <v>0</v>
      </c>
      <c r="AY82" s="64">
        <f t="shared" si="127"/>
        <v>0</v>
      </c>
      <c r="AZ82" s="64">
        <f t="shared" si="128"/>
        <v>0</v>
      </c>
      <c r="BA82" s="64">
        <f>'Всего с 01.01.22'!Q83</f>
        <v>0</v>
      </c>
      <c r="BB82" s="64">
        <f t="shared" si="86"/>
        <v>0</v>
      </c>
      <c r="BC82" s="64">
        <f t="shared" si="129"/>
        <v>0</v>
      </c>
      <c r="BD82" s="64">
        <f t="shared" si="130"/>
        <v>0</v>
      </c>
      <c r="BE82" s="64">
        <f t="shared" si="131"/>
        <v>0</v>
      </c>
      <c r="BF82" s="64">
        <f>'Всего с 01.01.22'!R83</f>
        <v>0</v>
      </c>
      <c r="BG82" s="64">
        <f t="shared" si="132"/>
        <v>0</v>
      </c>
      <c r="BH82" s="64">
        <f t="shared" si="133"/>
        <v>0</v>
      </c>
      <c r="BI82" s="64">
        <f t="shared" si="134"/>
        <v>0</v>
      </c>
      <c r="BJ82" s="64">
        <f t="shared" si="135"/>
        <v>0</v>
      </c>
      <c r="BK82" s="64">
        <f>'Всего с 01.01.22'!S83</f>
        <v>0</v>
      </c>
      <c r="BL82" s="64">
        <f t="shared" si="136"/>
        <v>0</v>
      </c>
      <c r="BM82" s="64">
        <f t="shared" si="137"/>
        <v>0</v>
      </c>
      <c r="BN82" s="64">
        <f t="shared" si="138"/>
        <v>0</v>
      </c>
      <c r="BO82" s="64">
        <f t="shared" si="139"/>
        <v>0</v>
      </c>
      <c r="BP82" s="64">
        <f>'Всего с 01.01.22'!T83</f>
        <v>0</v>
      </c>
      <c r="BQ82" s="64">
        <f t="shared" si="140"/>
        <v>0</v>
      </c>
      <c r="BR82" s="64">
        <f t="shared" si="141"/>
        <v>0</v>
      </c>
      <c r="BS82" s="64">
        <f t="shared" si="142"/>
        <v>0</v>
      </c>
      <c r="BT82" s="64">
        <f t="shared" si="143"/>
        <v>0</v>
      </c>
      <c r="BU82" s="64">
        <f>'Всего с 01.01.22'!U83</f>
        <v>0</v>
      </c>
      <c r="BV82" s="64">
        <f t="shared" si="144"/>
        <v>0</v>
      </c>
      <c r="BW82" s="64">
        <f t="shared" si="145"/>
        <v>0</v>
      </c>
      <c r="BX82" s="64">
        <f t="shared" si="146"/>
        <v>0</v>
      </c>
      <c r="BY82" s="64">
        <f t="shared" si="147"/>
        <v>0</v>
      </c>
      <c r="BZ82" s="64">
        <f>'Всего с 01.01.22'!V83</f>
        <v>0</v>
      </c>
      <c r="CA82" s="64">
        <f t="shared" si="148"/>
        <v>0</v>
      </c>
      <c r="CB82" s="64">
        <f t="shared" si="149"/>
        <v>0</v>
      </c>
      <c r="CC82" s="64">
        <f t="shared" si="150"/>
        <v>0</v>
      </c>
      <c r="CD82" s="64">
        <f t="shared" si="151"/>
        <v>0</v>
      </c>
      <c r="CE82" s="64">
        <f>'Всего с 01.01.22'!W83</f>
        <v>0</v>
      </c>
      <c r="CF82" s="64">
        <f t="shared" si="152"/>
        <v>0</v>
      </c>
      <c r="CG82" s="64">
        <f t="shared" si="153"/>
        <v>0</v>
      </c>
      <c r="CH82" s="64">
        <f t="shared" si="154"/>
        <v>0</v>
      </c>
      <c r="CI82" s="64">
        <f t="shared" si="155"/>
        <v>0</v>
      </c>
      <c r="CJ82" s="64">
        <f>'Всего с 01.01.22'!X83</f>
        <v>0</v>
      </c>
      <c r="CK82" s="64">
        <f t="shared" si="156"/>
        <v>0</v>
      </c>
      <c r="CL82" s="64">
        <f t="shared" si="157"/>
        <v>0</v>
      </c>
      <c r="CM82" s="64">
        <f t="shared" si="158"/>
        <v>0</v>
      </c>
      <c r="CN82" s="64">
        <f t="shared" si="159"/>
        <v>0</v>
      </c>
      <c r="CO82" s="64">
        <f>'Всего с 01.01.22'!Y83</f>
        <v>0</v>
      </c>
      <c r="CP82" s="64">
        <f t="shared" si="160"/>
        <v>0</v>
      </c>
      <c r="CQ82" s="64">
        <f t="shared" si="161"/>
        <v>0</v>
      </c>
      <c r="CR82" s="64">
        <f t="shared" si="162"/>
        <v>0</v>
      </c>
      <c r="CS82" s="64">
        <f t="shared" si="163"/>
        <v>0</v>
      </c>
      <c r="CT82" s="64">
        <f>'Всего с 01.01.22'!Z83</f>
        <v>0</v>
      </c>
      <c r="CU82" s="64">
        <f t="shared" si="164"/>
        <v>0</v>
      </c>
      <c r="CV82" s="64">
        <f t="shared" si="165"/>
        <v>0</v>
      </c>
      <c r="CW82" s="64">
        <f t="shared" si="166"/>
        <v>0</v>
      </c>
      <c r="CX82" s="64">
        <f t="shared" si="167"/>
        <v>0</v>
      </c>
      <c r="CY82" s="64">
        <f>'Всего с 01.01.22'!AA83</f>
        <v>0</v>
      </c>
      <c r="CZ82" s="64">
        <f t="shared" si="168"/>
        <v>0</v>
      </c>
      <c r="DA82" s="64">
        <f t="shared" si="169"/>
        <v>0</v>
      </c>
      <c r="DB82" s="64">
        <f t="shared" si="170"/>
        <v>0</v>
      </c>
      <c r="DC82" s="64">
        <f t="shared" si="171"/>
        <v>0</v>
      </c>
    </row>
    <row r="83" spans="1:107" ht="15.75" customHeight="1">
      <c r="A83" s="16">
        <v>73</v>
      </c>
      <c r="B83" s="11" t="s">
        <v>83</v>
      </c>
      <c r="C83" s="64">
        <f>'Всего с 01.01.22'!D84</f>
        <v>300174</v>
      </c>
      <c r="D83" s="64">
        <f t="shared" si="87"/>
        <v>75043.5</v>
      </c>
      <c r="E83" s="64">
        <f t="shared" si="88"/>
        <v>75043.5</v>
      </c>
      <c r="F83" s="64">
        <f t="shared" si="89"/>
        <v>75043.5</v>
      </c>
      <c r="G83" s="64">
        <f t="shared" si="90"/>
        <v>75043.5</v>
      </c>
      <c r="H83" s="64">
        <f>'Всего с 01.01.22'!F84</f>
        <v>37459</v>
      </c>
      <c r="I83" s="64">
        <f t="shared" si="91"/>
        <v>9364.75</v>
      </c>
      <c r="J83" s="64">
        <f t="shared" si="92"/>
        <v>9364.75</v>
      </c>
      <c r="K83" s="64">
        <f t="shared" si="93"/>
        <v>9364.75</v>
      </c>
      <c r="L83" s="64">
        <f t="shared" si="94"/>
        <v>9364.75</v>
      </c>
      <c r="M83" s="64">
        <f>'Всего с 01.01.22'!G84</f>
        <v>126784</v>
      </c>
      <c r="N83" s="64">
        <f t="shared" si="95"/>
        <v>31696</v>
      </c>
      <c r="O83" s="64">
        <f t="shared" si="96"/>
        <v>31696</v>
      </c>
      <c r="P83" s="64">
        <f t="shared" si="97"/>
        <v>31696</v>
      </c>
      <c r="Q83" s="64">
        <f t="shared" si="98"/>
        <v>31696</v>
      </c>
      <c r="R83" s="64">
        <f>'Всего с 01.01.22'!H84</f>
        <v>750</v>
      </c>
      <c r="S83" s="64">
        <f t="shared" si="99"/>
        <v>187.5</v>
      </c>
      <c r="T83" s="64">
        <f t="shared" si="100"/>
        <v>187.5</v>
      </c>
      <c r="U83" s="64">
        <f t="shared" si="101"/>
        <v>187.5</v>
      </c>
      <c r="V83" s="64">
        <f t="shared" si="102"/>
        <v>188</v>
      </c>
      <c r="W83" s="64">
        <f>'Всего с 01.01.22'!K84</f>
        <v>17165</v>
      </c>
      <c r="X83" s="64">
        <f t="shared" si="103"/>
        <v>4291.25</v>
      </c>
      <c r="Y83" s="64">
        <f t="shared" si="104"/>
        <v>4291.25</v>
      </c>
      <c r="Z83" s="64">
        <f t="shared" si="105"/>
        <v>4291.25</v>
      </c>
      <c r="AA83" s="64">
        <f t="shared" si="106"/>
        <v>4291.25</v>
      </c>
      <c r="AB83" s="64">
        <f>'Всего с 01.01.22'!L84</f>
        <v>806</v>
      </c>
      <c r="AC83" s="64">
        <f t="shared" si="107"/>
        <v>201.5</v>
      </c>
      <c r="AD83" s="64">
        <f t="shared" si="108"/>
        <v>201.5</v>
      </c>
      <c r="AE83" s="64">
        <f t="shared" si="109"/>
        <v>201.5</v>
      </c>
      <c r="AF83" s="64">
        <f t="shared" si="110"/>
        <v>201.5</v>
      </c>
      <c r="AG83" s="64">
        <f>'Всего с 01.01.22'!M84</f>
        <v>4520</v>
      </c>
      <c r="AH83" s="64">
        <f t="shared" si="111"/>
        <v>1130</v>
      </c>
      <c r="AI83" s="64">
        <f t="shared" si="112"/>
        <v>1130</v>
      </c>
      <c r="AJ83" s="64">
        <f t="shared" si="113"/>
        <v>1130</v>
      </c>
      <c r="AK83" s="64">
        <f t="shared" si="114"/>
        <v>1130</v>
      </c>
      <c r="AL83" s="64">
        <f>'Всего с 01.01.22'!N84</f>
        <v>0</v>
      </c>
      <c r="AM83" s="64">
        <f t="shared" si="115"/>
        <v>0</v>
      </c>
      <c r="AN83" s="64">
        <f t="shared" si="116"/>
        <v>0</v>
      </c>
      <c r="AO83" s="64">
        <f t="shared" si="117"/>
        <v>0</v>
      </c>
      <c r="AP83" s="64">
        <f t="shared" si="118"/>
        <v>0</v>
      </c>
      <c r="AQ83" s="64">
        <f t="shared" si="119"/>
        <v>1112146046</v>
      </c>
      <c r="AR83" s="64">
        <f t="shared" si="120"/>
        <v>278036511.5</v>
      </c>
      <c r="AS83" s="64">
        <f t="shared" si="121"/>
        <v>278036511.5</v>
      </c>
      <c r="AT83" s="64">
        <f t="shared" si="122"/>
        <v>278036511.5</v>
      </c>
      <c r="AU83" s="64">
        <f t="shared" si="123"/>
        <v>278036511.5</v>
      </c>
      <c r="AV83" s="64">
        <f t="shared" si="124"/>
        <v>468670074</v>
      </c>
      <c r="AW83" s="64">
        <f t="shared" si="125"/>
        <v>117167518.5</v>
      </c>
      <c r="AX83" s="64">
        <f t="shared" si="126"/>
        <v>117167518.5</v>
      </c>
      <c r="AY83" s="64">
        <f t="shared" si="127"/>
        <v>117167518.5</v>
      </c>
      <c r="AZ83" s="64">
        <f t="shared" si="128"/>
        <v>117167518.5</v>
      </c>
      <c r="BA83" s="64">
        <f>'Всего с 01.01.22'!Q84</f>
        <v>310004984</v>
      </c>
      <c r="BB83" s="64">
        <f t="shared" si="86"/>
        <v>77501246</v>
      </c>
      <c r="BC83" s="64">
        <f t="shared" si="129"/>
        <v>77501246</v>
      </c>
      <c r="BD83" s="64">
        <f t="shared" si="130"/>
        <v>77501246</v>
      </c>
      <c r="BE83" s="64">
        <f t="shared" si="131"/>
        <v>77501246</v>
      </c>
      <c r="BF83" s="64">
        <f>'Всего с 01.01.22'!R84</f>
        <v>0</v>
      </c>
      <c r="BG83" s="64">
        <f t="shared" si="132"/>
        <v>0</v>
      </c>
      <c r="BH83" s="64">
        <f t="shared" si="133"/>
        <v>0</v>
      </c>
      <c r="BI83" s="64">
        <f t="shared" si="134"/>
        <v>0</v>
      </c>
      <c r="BJ83" s="64">
        <f t="shared" si="135"/>
        <v>0</v>
      </c>
      <c r="BK83" s="64">
        <f>'Всего с 01.01.22'!S84</f>
        <v>118101802</v>
      </c>
      <c r="BL83" s="64">
        <f t="shared" si="136"/>
        <v>29525450.5</v>
      </c>
      <c r="BM83" s="64">
        <f t="shared" si="137"/>
        <v>29525450.5</v>
      </c>
      <c r="BN83" s="64">
        <f t="shared" si="138"/>
        <v>29525450.5</v>
      </c>
      <c r="BO83" s="64">
        <f t="shared" si="139"/>
        <v>29525450.5</v>
      </c>
      <c r="BP83" s="64">
        <f>'Всего с 01.01.22'!T84</f>
        <v>0</v>
      </c>
      <c r="BQ83" s="64">
        <f t="shared" si="140"/>
        <v>0</v>
      </c>
      <c r="BR83" s="64">
        <f t="shared" si="141"/>
        <v>0</v>
      </c>
      <c r="BS83" s="64">
        <f t="shared" si="142"/>
        <v>0</v>
      </c>
      <c r="BT83" s="64">
        <f t="shared" si="143"/>
        <v>0</v>
      </c>
      <c r="BU83" s="64">
        <f>'Всего с 01.01.22'!U84</f>
        <v>26734488</v>
      </c>
      <c r="BV83" s="64">
        <f t="shared" si="144"/>
        <v>6683622</v>
      </c>
      <c r="BW83" s="64">
        <f t="shared" si="145"/>
        <v>6683622</v>
      </c>
      <c r="BX83" s="64">
        <f t="shared" si="146"/>
        <v>6683622</v>
      </c>
      <c r="BY83" s="64">
        <f t="shared" si="147"/>
        <v>6683622</v>
      </c>
      <c r="BZ83" s="64">
        <f>'Всего с 01.01.22'!V84</f>
        <v>0</v>
      </c>
      <c r="CA83" s="64">
        <f t="shared" si="148"/>
        <v>0</v>
      </c>
      <c r="CB83" s="64">
        <f t="shared" si="149"/>
        <v>0</v>
      </c>
      <c r="CC83" s="64">
        <f t="shared" si="150"/>
        <v>0</v>
      </c>
      <c r="CD83" s="64">
        <f t="shared" si="151"/>
        <v>0</v>
      </c>
      <c r="CE83" s="64">
        <f>'Всего с 01.01.22'!W84</f>
        <v>13828800</v>
      </c>
      <c r="CF83" s="64">
        <f t="shared" si="152"/>
        <v>3457200</v>
      </c>
      <c r="CG83" s="64">
        <f t="shared" si="153"/>
        <v>3457200</v>
      </c>
      <c r="CH83" s="64">
        <f t="shared" si="154"/>
        <v>3457200</v>
      </c>
      <c r="CI83" s="64">
        <f t="shared" si="155"/>
        <v>3457200</v>
      </c>
      <c r="CJ83" s="64">
        <f>'Всего с 01.01.22'!X84</f>
        <v>586151234</v>
      </c>
      <c r="CK83" s="64">
        <f t="shared" si="156"/>
        <v>146537808.5</v>
      </c>
      <c r="CL83" s="64">
        <f t="shared" si="157"/>
        <v>146537808.5</v>
      </c>
      <c r="CM83" s="64">
        <f t="shared" si="158"/>
        <v>146537808.5</v>
      </c>
      <c r="CN83" s="64">
        <f t="shared" si="159"/>
        <v>146537808.5</v>
      </c>
      <c r="CO83" s="64">
        <f>'Всего с 01.01.22'!Y84</f>
        <v>37092878</v>
      </c>
      <c r="CP83" s="64">
        <f t="shared" si="160"/>
        <v>9273219.5</v>
      </c>
      <c r="CQ83" s="64">
        <f t="shared" si="161"/>
        <v>9273219.5</v>
      </c>
      <c r="CR83" s="64">
        <f t="shared" si="162"/>
        <v>9273219.5</v>
      </c>
      <c r="CS83" s="64">
        <f t="shared" si="163"/>
        <v>9273219.5</v>
      </c>
      <c r="CT83" s="64">
        <f>'Всего с 01.01.22'!Z84</f>
        <v>57324738</v>
      </c>
      <c r="CU83" s="64">
        <f t="shared" si="164"/>
        <v>14331184.5</v>
      </c>
      <c r="CV83" s="64">
        <f t="shared" si="165"/>
        <v>14331184.5</v>
      </c>
      <c r="CW83" s="64">
        <f t="shared" si="166"/>
        <v>14331184.5</v>
      </c>
      <c r="CX83" s="64">
        <f t="shared" si="167"/>
        <v>14331184.5</v>
      </c>
      <c r="CY83" s="64">
        <f>'Всего с 01.01.22'!AA84</f>
        <v>0</v>
      </c>
      <c r="CZ83" s="64">
        <f t="shared" si="168"/>
        <v>0</v>
      </c>
      <c r="DA83" s="64">
        <f t="shared" si="169"/>
        <v>0</v>
      </c>
      <c r="DB83" s="64">
        <f t="shared" si="170"/>
        <v>0</v>
      </c>
      <c r="DC83" s="64">
        <f t="shared" si="171"/>
        <v>0</v>
      </c>
    </row>
    <row r="84" spans="1:107" ht="15" customHeight="1">
      <c r="A84" s="16">
        <v>74</v>
      </c>
      <c r="B84" s="11" t="s">
        <v>79</v>
      </c>
      <c r="C84" s="64">
        <f>'Всего с 01.01.22'!D85</f>
        <v>117560</v>
      </c>
      <c r="D84" s="64">
        <f t="shared" si="87"/>
        <v>29390</v>
      </c>
      <c r="E84" s="64">
        <f t="shared" si="88"/>
        <v>29390</v>
      </c>
      <c r="F84" s="64">
        <f t="shared" si="89"/>
        <v>29390</v>
      </c>
      <c r="G84" s="64">
        <f t="shared" si="90"/>
        <v>29390</v>
      </c>
      <c r="H84" s="64">
        <f>'Всего с 01.01.22'!F85</f>
        <v>4250</v>
      </c>
      <c r="I84" s="64">
        <f t="shared" si="91"/>
        <v>1062.5</v>
      </c>
      <c r="J84" s="64">
        <f t="shared" si="92"/>
        <v>1062.5</v>
      </c>
      <c r="K84" s="64">
        <f t="shared" si="93"/>
        <v>1062.5</v>
      </c>
      <c r="L84" s="64">
        <f t="shared" si="94"/>
        <v>1062.5</v>
      </c>
      <c r="M84" s="64">
        <f>'Всего с 01.01.22'!G85</f>
        <v>48129</v>
      </c>
      <c r="N84" s="64">
        <f t="shared" si="95"/>
        <v>12032.25</v>
      </c>
      <c r="O84" s="64">
        <f t="shared" si="96"/>
        <v>12032.25</v>
      </c>
      <c r="P84" s="64">
        <f t="shared" si="97"/>
        <v>12032.25</v>
      </c>
      <c r="Q84" s="64">
        <f t="shared" si="98"/>
        <v>12032.25</v>
      </c>
      <c r="R84" s="64">
        <f>'Всего с 01.01.22'!H85</f>
        <v>1400</v>
      </c>
      <c r="S84" s="64">
        <f t="shared" si="99"/>
        <v>350</v>
      </c>
      <c r="T84" s="64">
        <f t="shared" si="100"/>
        <v>350</v>
      </c>
      <c r="U84" s="64">
        <f t="shared" si="101"/>
        <v>350</v>
      </c>
      <c r="V84" s="64">
        <f t="shared" si="102"/>
        <v>350</v>
      </c>
      <c r="W84" s="64">
        <f>'Всего с 01.01.22'!K85</f>
        <v>46577</v>
      </c>
      <c r="X84" s="64">
        <f t="shared" si="103"/>
        <v>11644.25</v>
      </c>
      <c r="Y84" s="64">
        <f t="shared" si="104"/>
        <v>11644.25</v>
      </c>
      <c r="Z84" s="64">
        <f t="shared" si="105"/>
        <v>11644.25</v>
      </c>
      <c r="AA84" s="64">
        <f t="shared" si="106"/>
        <v>11644.25</v>
      </c>
      <c r="AB84" s="64">
        <f>'Всего с 01.01.22'!L85</f>
        <v>0</v>
      </c>
      <c r="AC84" s="64">
        <f t="shared" si="107"/>
        <v>0</v>
      </c>
      <c r="AD84" s="64">
        <f t="shared" si="108"/>
        <v>0</v>
      </c>
      <c r="AE84" s="64">
        <f t="shared" si="109"/>
        <v>0</v>
      </c>
      <c r="AF84" s="64">
        <f t="shared" si="110"/>
        <v>0</v>
      </c>
      <c r="AG84" s="64">
        <f>'Всего с 01.01.22'!M85</f>
        <v>5856</v>
      </c>
      <c r="AH84" s="64">
        <f t="shared" si="111"/>
        <v>1464</v>
      </c>
      <c r="AI84" s="64">
        <f t="shared" si="112"/>
        <v>1464</v>
      </c>
      <c r="AJ84" s="64">
        <f t="shared" si="113"/>
        <v>1464</v>
      </c>
      <c r="AK84" s="64">
        <f t="shared" si="114"/>
        <v>1464</v>
      </c>
      <c r="AL84" s="64">
        <f>'Всего с 01.01.22'!N85</f>
        <v>0</v>
      </c>
      <c r="AM84" s="64">
        <f t="shared" si="115"/>
        <v>0</v>
      </c>
      <c r="AN84" s="64">
        <f t="shared" si="116"/>
        <v>0</v>
      </c>
      <c r="AO84" s="64">
        <f t="shared" si="117"/>
        <v>0</v>
      </c>
      <c r="AP84" s="64">
        <f t="shared" si="118"/>
        <v>0</v>
      </c>
      <c r="AQ84" s="64">
        <f t="shared" si="119"/>
        <v>3202429390</v>
      </c>
      <c r="AR84" s="64">
        <f t="shared" si="120"/>
        <v>800607347.5</v>
      </c>
      <c r="AS84" s="64">
        <f t="shared" si="121"/>
        <v>800607347.5</v>
      </c>
      <c r="AT84" s="64">
        <f t="shared" si="122"/>
        <v>800607347.5</v>
      </c>
      <c r="AU84" s="64">
        <f t="shared" si="123"/>
        <v>800607347.5</v>
      </c>
      <c r="AV84" s="64">
        <f t="shared" si="124"/>
        <v>352966813</v>
      </c>
      <c r="AW84" s="64">
        <f t="shared" si="125"/>
        <v>88241703.25</v>
      </c>
      <c r="AX84" s="64">
        <f t="shared" si="126"/>
        <v>88241703.25</v>
      </c>
      <c r="AY84" s="64">
        <f t="shared" si="127"/>
        <v>88241703.25</v>
      </c>
      <c r="AZ84" s="64">
        <f t="shared" si="128"/>
        <v>88241703.25</v>
      </c>
      <c r="BA84" s="64">
        <f>'Всего с 01.01.22'!Q85</f>
        <v>0</v>
      </c>
      <c r="BB84" s="64">
        <f t="shared" si="86"/>
        <v>0</v>
      </c>
      <c r="BC84" s="64">
        <f t="shared" si="129"/>
        <v>0</v>
      </c>
      <c r="BD84" s="64">
        <f t="shared" si="130"/>
        <v>0</v>
      </c>
      <c r="BE84" s="64">
        <f t="shared" si="131"/>
        <v>0</v>
      </c>
      <c r="BF84" s="64">
        <f>'Всего с 01.01.22'!R85</f>
        <v>89917667</v>
      </c>
      <c r="BG84" s="64">
        <f t="shared" si="132"/>
        <v>22479416.75</v>
      </c>
      <c r="BH84" s="64">
        <f t="shared" si="133"/>
        <v>22479416.75</v>
      </c>
      <c r="BI84" s="64">
        <f t="shared" si="134"/>
        <v>22479416.75</v>
      </c>
      <c r="BJ84" s="64">
        <f t="shared" si="135"/>
        <v>22479416.75</v>
      </c>
      <c r="BK84" s="64">
        <f>'Всего с 01.01.22'!S85</f>
        <v>234202161</v>
      </c>
      <c r="BL84" s="64">
        <f t="shared" si="136"/>
        <v>58550540.25</v>
      </c>
      <c r="BM84" s="64">
        <f t="shared" si="137"/>
        <v>58550540.25</v>
      </c>
      <c r="BN84" s="64">
        <f t="shared" si="138"/>
        <v>58550540.25</v>
      </c>
      <c r="BO84" s="64">
        <f t="shared" si="139"/>
        <v>58550540.25</v>
      </c>
      <c r="BP84" s="64">
        <f>'Всего с 01.01.22'!T85</f>
        <v>0</v>
      </c>
      <c r="BQ84" s="64">
        <f t="shared" si="140"/>
        <v>0</v>
      </c>
      <c r="BR84" s="64">
        <f t="shared" si="141"/>
        <v>0</v>
      </c>
      <c r="BS84" s="64">
        <f t="shared" si="142"/>
        <v>0</v>
      </c>
      <c r="BT84" s="64">
        <f t="shared" si="143"/>
        <v>0</v>
      </c>
      <c r="BU84" s="64">
        <f>'Всего с 01.01.22'!U85</f>
        <v>3033225</v>
      </c>
      <c r="BV84" s="64">
        <f t="shared" si="144"/>
        <v>758306.25</v>
      </c>
      <c r="BW84" s="64">
        <f t="shared" si="145"/>
        <v>758306.25</v>
      </c>
      <c r="BX84" s="64">
        <f t="shared" si="146"/>
        <v>758306.25</v>
      </c>
      <c r="BY84" s="64">
        <f t="shared" si="147"/>
        <v>758306.25</v>
      </c>
      <c r="BZ84" s="64">
        <f>'Всего с 01.01.22'!V85</f>
        <v>0</v>
      </c>
      <c r="CA84" s="64">
        <f t="shared" si="148"/>
        <v>0</v>
      </c>
      <c r="CB84" s="64">
        <f t="shared" si="149"/>
        <v>0</v>
      </c>
      <c r="CC84" s="64">
        <f t="shared" si="150"/>
        <v>0</v>
      </c>
      <c r="CD84" s="64">
        <f t="shared" si="151"/>
        <v>0</v>
      </c>
      <c r="CE84" s="64">
        <f>'Всего с 01.01.22'!W85</f>
        <v>25813760</v>
      </c>
      <c r="CF84" s="64">
        <f t="shared" si="152"/>
        <v>6453440</v>
      </c>
      <c r="CG84" s="64">
        <f t="shared" si="153"/>
        <v>6453440</v>
      </c>
      <c r="CH84" s="64">
        <f t="shared" si="154"/>
        <v>6453440</v>
      </c>
      <c r="CI84" s="64">
        <f t="shared" si="155"/>
        <v>6453440</v>
      </c>
      <c r="CJ84" s="64">
        <f>'Всего с 01.01.22'!X85</f>
        <v>2639315833</v>
      </c>
      <c r="CK84" s="64">
        <f t="shared" si="156"/>
        <v>659828958.25</v>
      </c>
      <c r="CL84" s="64">
        <f t="shared" si="157"/>
        <v>659828958.25</v>
      </c>
      <c r="CM84" s="64">
        <f t="shared" si="158"/>
        <v>659828958.25</v>
      </c>
      <c r="CN84" s="64">
        <f t="shared" si="159"/>
        <v>659828958.25</v>
      </c>
      <c r="CO84" s="64">
        <f>'Всего с 01.01.22'!Y85</f>
        <v>3836589</v>
      </c>
      <c r="CP84" s="64">
        <f t="shared" si="160"/>
        <v>959147.25</v>
      </c>
      <c r="CQ84" s="64">
        <f t="shared" si="161"/>
        <v>959147.25</v>
      </c>
      <c r="CR84" s="64">
        <f t="shared" si="162"/>
        <v>959147.25</v>
      </c>
      <c r="CS84" s="64">
        <f t="shared" si="163"/>
        <v>959147.25</v>
      </c>
      <c r="CT84" s="64">
        <f>'Всего с 01.01.22'!Z85</f>
        <v>210146744</v>
      </c>
      <c r="CU84" s="64">
        <f t="shared" si="164"/>
        <v>52536686</v>
      </c>
      <c r="CV84" s="64">
        <f t="shared" si="165"/>
        <v>52536686</v>
      </c>
      <c r="CW84" s="64">
        <f t="shared" si="166"/>
        <v>52536686</v>
      </c>
      <c r="CX84" s="64">
        <f t="shared" si="167"/>
        <v>52536686</v>
      </c>
      <c r="CY84" s="64">
        <f>'Всего с 01.01.22'!AA85</f>
        <v>0</v>
      </c>
      <c r="CZ84" s="64">
        <f t="shared" si="168"/>
        <v>0</v>
      </c>
      <c r="DA84" s="64">
        <f t="shared" si="169"/>
        <v>0</v>
      </c>
      <c r="DB84" s="64">
        <f t="shared" si="170"/>
        <v>0</v>
      </c>
      <c r="DC84" s="64">
        <f t="shared" si="171"/>
        <v>0</v>
      </c>
    </row>
    <row r="85" spans="1:107" ht="15" customHeight="1">
      <c r="A85" s="16">
        <v>75</v>
      </c>
      <c r="B85" s="11" t="s">
        <v>71</v>
      </c>
      <c r="C85" s="64">
        <f>'Всего с 01.01.22'!D86</f>
        <v>59413</v>
      </c>
      <c r="D85" s="64">
        <f t="shared" si="87"/>
        <v>14853.25</v>
      </c>
      <c r="E85" s="64">
        <f t="shared" si="88"/>
        <v>14853.25</v>
      </c>
      <c r="F85" s="64">
        <f t="shared" si="89"/>
        <v>14853.25</v>
      </c>
      <c r="G85" s="64">
        <f t="shared" si="90"/>
        <v>14853.25</v>
      </c>
      <c r="H85" s="64">
        <f>'Всего с 01.01.22'!F86</f>
        <v>0</v>
      </c>
      <c r="I85" s="64">
        <f t="shared" si="91"/>
        <v>0</v>
      </c>
      <c r="J85" s="64">
        <f t="shared" si="92"/>
        <v>0</v>
      </c>
      <c r="K85" s="64">
        <f t="shared" si="93"/>
        <v>0</v>
      </c>
      <c r="L85" s="64">
        <f t="shared" si="94"/>
        <v>0</v>
      </c>
      <c r="M85" s="64">
        <f>'Всего с 01.01.22'!G86</f>
        <v>19495</v>
      </c>
      <c r="N85" s="64">
        <f t="shared" si="95"/>
        <v>4873.75</v>
      </c>
      <c r="O85" s="64">
        <f t="shared" si="96"/>
        <v>4873.75</v>
      </c>
      <c r="P85" s="64">
        <f t="shared" si="97"/>
        <v>4873.75</v>
      </c>
      <c r="Q85" s="64">
        <f t="shared" si="98"/>
        <v>4873.75</v>
      </c>
      <c r="R85" s="64">
        <f>'Всего с 01.01.22'!H86</f>
        <v>0</v>
      </c>
      <c r="S85" s="64">
        <f t="shared" si="99"/>
        <v>0</v>
      </c>
      <c r="T85" s="64">
        <f t="shared" si="100"/>
        <v>0</v>
      </c>
      <c r="U85" s="64">
        <f t="shared" si="101"/>
        <v>0</v>
      </c>
      <c r="V85" s="64">
        <f t="shared" si="102"/>
        <v>0</v>
      </c>
      <c r="W85" s="64">
        <f>'Всего с 01.01.22'!K86</f>
        <v>12624</v>
      </c>
      <c r="X85" s="64">
        <f t="shared" si="103"/>
        <v>3156</v>
      </c>
      <c r="Y85" s="64">
        <f t="shared" si="104"/>
        <v>3156</v>
      </c>
      <c r="Z85" s="64">
        <f t="shared" si="105"/>
        <v>3156</v>
      </c>
      <c r="AA85" s="64">
        <f t="shared" si="106"/>
        <v>3156</v>
      </c>
      <c r="AB85" s="64">
        <f>'Всего с 01.01.22'!L86</f>
        <v>0</v>
      </c>
      <c r="AC85" s="64">
        <f t="shared" si="107"/>
        <v>0</v>
      </c>
      <c r="AD85" s="64">
        <f t="shared" si="108"/>
        <v>0</v>
      </c>
      <c r="AE85" s="64">
        <f t="shared" si="109"/>
        <v>0</v>
      </c>
      <c r="AF85" s="64">
        <f t="shared" si="110"/>
        <v>0</v>
      </c>
      <c r="AG85" s="64">
        <f>'Всего с 01.01.22'!M86</f>
        <v>9878</v>
      </c>
      <c r="AH85" s="64">
        <f t="shared" si="111"/>
        <v>2469.5</v>
      </c>
      <c r="AI85" s="64">
        <f t="shared" si="112"/>
        <v>2469.5</v>
      </c>
      <c r="AJ85" s="64">
        <f t="shared" si="113"/>
        <v>2469.5</v>
      </c>
      <c r="AK85" s="64">
        <f t="shared" si="114"/>
        <v>2469.5</v>
      </c>
      <c r="AL85" s="64">
        <f>'Всего с 01.01.22'!N86</f>
        <v>0</v>
      </c>
      <c r="AM85" s="64">
        <f t="shared" si="115"/>
        <v>0</v>
      </c>
      <c r="AN85" s="64">
        <f t="shared" si="116"/>
        <v>0</v>
      </c>
      <c r="AO85" s="64">
        <f t="shared" si="117"/>
        <v>0</v>
      </c>
      <c r="AP85" s="64">
        <f t="shared" si="118"/>
        <v>0</v>
      </c>
      <c r="AQ85" s="64">
        <f t="shared" si="119"/>
        <v>2044807017.1</v>
      </c>
      <c r="AR85" s="64">
        <f t="shared" si="120"/>
        <v>511201754.275</v>
      </c>
      <c r="AS85" s="64">
        <f t="shared" si="121"/>
        <v>511201754.275</v>
      </c>
      <c r="AT85" s="64">
        <f t="shared" si="122"/>
        <v>511201754.275</v>
      </c>
      <c r="AU85" s="64">
        <f t="shared" si="123"/>
        <v>511201754.275</v>
      </c>
      <c r="AV85" s="64">
        <f t="shared" si="124"/>
        <v>85904172.1</v>
      </c>
      <c r="AW85" s="64">
        <f t="shared" si="125"/>
        <v>21476043.025</v>
      </c>
      <c r="AX85" s="64">
        <f t="shared" si="126"/>
        <v>21476043.025</v>
      </c>
      <c r="AY85" s="64">
        <f t="shared" si="127"/>
        <v>21476043.025</v>
      </c>
      <c r="AZ85" s="64">
        <f t="shared" si="128"/>
        <v>21476043.025</v>
      </c>
      <c r="BA85" s="64">
        <f>'Всего с 01.01.22'!Q86</f>
        <v>0</v>
      </c>
      <c r="BB85" s="64">
        <f t="shared" si="86"/>
        <v>0</v>
      </c>
      <c r="BC85" s="64">
        <f t="shared" si="129"/>
        <v>0</v>
      </c>
      <c r="BD85" s="64">
        <f t="shared" si="130"/>
        <v>0</v>
      </c>
      <c r="BE85" s="64">
        <f t="shared" si="131"/>
        <v>0</v>
      </c>
      <c r="BF85" s="64">
        <f>'Всего с 01.01.22'!R86</f>
        <v>36246670.099999994</v>
      </c>
      <c r="BG85" s="64">
        <f t="shared" si="132"/>
        <v>9061667.524999999</v>
      </c>
      <c r="BH85" s="64">
        <f t="shared" si="133"/>
        <v>9061667.524999999</v>
      </c>
      <c r="BI85" s="64">
        <f t="shared" si="134"/>
        <v>9061667.524999999</v>
      </c>
      <c r="BJ85" s="64">
        <f t="shared" si="135"/>
        <v>9061667.524999999</v>
      </c>
      <c r="BK85" s="64">
        <f>'Всего с 01.01.22'!S86</f>
        <v>49657502</v>
      </c>
      <c r="BL85" s="64">
        <f t="shared" si="136"/>
        <v>12414375.5</v>
      </c>
      <c r="BM85" s="64">
        <f t="shared" si="137"/>
        <v>12414375.5</v>
      </c>
      <c r="BN85" s="64">
        <f t="shared" si="138"/>
        <v>12414375.5</v>
      </c>
      <c r="BO85" s="64">
        <f t="shared" si="139"/>
        <v>12414375.5</v>
      </c>
      <c r="BP85" s="64">
        <f>'Всего с 01.01.22'!T86</f>
        <v>0</v>
      </c>
      <c r="BQ85" s="64">
        <f t="shared" si="140"/>
        <v>0</v>
      </c>
      <c r="BR85" s="64">
        <f t="shared" si="141"/>
        <v>0</v>
      </c>
      <c r="BS85" s="64">
        <f t="shared" si="142"/>
        <v>0</v>
      </c>
      <c r="BT85" s="64">
        <f t="shared" si="143"/>
        <v>0</v>
      </c>
      <c r="BU85" s="64">
        <f>'Всего с 01.01.22'!U86</f>
        <v>0</v>
      </c>
      <c r="BV85" s="64">
        <f t="shared" si="144"/>
        <v>0</v>
      </c>
      <c r="BW85" s="64">
        <f t="shared" si="145"/>
        <v>0</v>
      </c>
      <c r="BX85" s="64">
        <f t="shared" si="146"/>
        <v>0</v>
      </c>
      <c r="BY85" s="64">
        <f t="shared" si="147"/>
        <v>0</v>
      </c>
      <c r="BZ85" s="64">
        <f>'Всего с 01.01.22'!V86</f>
        <v>0</v>
      </c>
      <c r="CA85" s="64">
        <f t="shared" si="148"/>
        <v>0</v>
      </c>
      <c r="CB85" s="64">
        <f t="shared" si="149"/>
        <v>0</v>
      </c>
      <c r="CC85" s="64">
        <f t="shared" si="150"/>
        <v>0</v>
      </c>
      <c r="CD85" s="64">
        <f t="shared" si="151"/>
        <v>0</v>
      </c>
      <c r="CE85" s="64">
        <f>'Всего с 01.01.22'!W86</f>
        <v>0</v>
      </c>
      <c r="CF85" s="64">
        <f t="shared" si="152"/>
        <v>0</v>
      </c>
      <c r="CG85" s="64">
        <f t="shared" si="153"/>
        <v>0</v>
      </c>
      <c r="CH85" s="64">
        <f t="shared" si="154"/>
        <v>0</v>
      </c>
      <c r="CI85" s="64">
        <f t="shared" si="155"/>
        <v>0</v>
      </c>
      <c r="CJ85" s="64">
        <f>'Всего с 01.01.22'!X86</f>
        <v>976470587</v>
      </c>
      <c r="CK85" s="64">
        <f t="shared" si="156"/>
        <v>244117646.75</v>
      </c>
      <c r="CL85" s="64">
        <f t="shared" si="157"/>
        <v>244117646.75</v>
      </c>
      <c r="CM85" s="64">
        <f t="shared" si="158"/>
        <v>244117646.75</v>
      </c>
      <c r="CN85" s="64">
        <f t="shared" si="159"/>
        <v>244117646.75</v>
      </c>
      <c r="CO85" s="64">
        <f>'Всего с 01.01.22'!Y86</f>
        <v>0</v>
      </c>
      <c r="CP85" s="64">
        <f t="shared" si="160"/>
        <v>0</v>
      </c>
      <c r="CQ85" s="64">
        <f t="shared" si="161"/>
        <v>0</v>
      </c>
      <c r="CR85" s="64">
        <f t="shared" si="162"/>
        <v>0</v>
      </c>
      <c r="CS85" s="64">
        <f t="shared" si="163"/>
        <v>0</v>
      </c>
      <c r="CT85" s="64">
        <f>'Всего с 01.01.22'!Z86</f>
        <v>982432258</v>
      </c>
      <c r="CU85" s="64">
        <f t="shared" si="164"/>
        <v>245608064.5</v>
      </c>
      <c r="CV85" s="64">
        <f t="shared" si="165"/>
        <v>245608064.5</v>
      </c>
      <c r="CW85" s="64">
        <f t="shared" si="166"/>
        <v>245608064.5</v>
      </c>
      <c r="CX85" s="64">
        <f t="shared" si="167"/>
        <v>245608064.5</v>
      </c>
      <c r="CY85" s="64">
        <f>'Всего с 01.01.22'!AA86</f>
        <v>0</v>
      </c>
      <c r="CZ85" s="64">
        <f t="shared" si="168"/>
        <v>0</v>
      </c>
      <c r="DA85" s="64">
        <f t="shared" si="169"/>
        <v>0</v>
      </c>
      <c r="DB85" s="64">
        <f t="shared" si="170"/>
        <v>0</v>
      </c>
      <c r="DC85" s="64">
        <f t="shared" si="171"/>
        <v>0</v>
      </c>
    </row>
    <row r="86" spans="1:107" ht="15">
      <c r="A86" s="16">
        <v>76</v>
      </c>
      <c r="B86" s="11" t="s">
        <v>86</v>
      </c>
      <c r="C86" s="64">
        <f>'Всего с 01.01.22'!D87</f>
        <v>6650</v>
      </c>
      <c r="D86" s="64">
        <f t="shared" si="87"/>
        <v>1662.5</v>
      </c>
      <c r="E86" s="64">
        <f t="shared" si="88"/>
        <v>1662.5</v>
      </c>
      <c r="F86" s="64">
        <f t="shared" si="89"/>
        <v>1662.5</v>
      </c>
      <c r="G86" s="64">
        <f t="shared" si="90"/>
        <v>1662.5</v>
      </c>
      <c r="H86" s="64">
        <f>'Всего с 01.01.22'!F87</f>
        <v>64800</v>
      </c>
      <c r="I86" s="64">
        <f t="shared" si="91"/>
        <v>16200</v>
      </c>
      <c r="J86" s="64">
        <f t="shared" si="92"/>
        <v>16200</v>
      </c>
      <c r="K86" s="64">
        <f t="shared" si="93"/>
        <v>16200</v>
      </c>
      <c r="L86" s="64">
        <f t="shared" si="94"/>
        <v>16200</v>
      </c>
      <c r="M86" s="64">
        <f>'Всего с 01.01.22'!G87</f>
        <v>10680</v>
      </c>
      <c r="N86" s="64">
        <f t="shared" si="95"/>
        <v>2670</v>
      </c>
      <c r="O86" s="64">
        <f t="shared" si="96"/>
        <v>2670</v>
      </c>
      <c r="P86" s="64">
        <f t="shared" si="97"/>
        <v>2670</v>
      </c>
      <c r="Q86" s="64">
        <f t="shared" si="98"/>
        <v>2670</v>
      </c>
      <c r="R86" s="64">
        <f>'Всего с 01.01.22'!H87</f>
        <v>0</v>
      </c>
      <c r="S86" s="64">
        <f t="shared" si="99"/>
        <v>0</v>
      </c>
      <c r="T86" s="64">
        <f t="shared" si="100"/>
        <v>0</v>
      </c>
      <c r="U86" s="64">
        <f t="shared" si="101"/>
        <v>0</v>
      </c>
      <c r="V86" s="64">
        <f t="shared" si="102"/>
        <v>0</v>
      </c>
      <c r="W86" s="64">
        <f>'Всего с 01.01.22'!K87</f>
        <v>36586</v>
      </c>
      <c r="X86" s="64">
        <f t="shared" si="103"/>
        <v>9146.5</v>
      </c>
      <c r="Y86" s="64">
        <f t="shared" si="104"/>
        <v>9146.5</v>
      </c>
      <c r="Z86" s="64">
        <f t="shared" si="105"/>
        <v>9146.5</v>
      </c>
      <c r="AA86" s="64">
        <f t="shared" si="106"/>
        <v>9146.5</v>
      </c>
      <c r="AB86" s="64">
        <f>'Всего с 01.01.22'!L87</f>
        <v>0</v>
      </c>
      <c r="AC86" s="64">
        <f t="shared" si="107"/>
        <v>0</v>
      </c>
      <c r="AD86" s="64">
        <f t="shared" si="108"/>
        <v>0</v>
      </c>
      <c r="AE86" s="64">
        <f t="shared" si="109"/>
        <v>0</v>
      </c>
      <c r="AF86" s="64">
        <f t="shared" si="110"/>
        <v>0</v>
      </c>
      <c r="AG86" s="64">
        <f>'Всего с 01.01.22'!M87</f>
        <v>0</v>
      </c>
      <c r="AH86" s="64">
        <f t="shared" si="111"/>
        <v>0</v>
      </c>
      <c r="AI86" s="64">
        <f t="shared" si="112"/>
        <v>0</v>
      </c>
      <c r="AJ86" s="64">
        <f t="shared" si="113"/>
        <v>0</v>
      </c>
      <c r="AK86" s="64">
        <f t="shared" si="114"/>
        <v>0</v>
      </c>
      <c r="AL86" s="64">
        <f>'Всего с 01.01.22'!N87</f>
        <v>0</v>
      </c>
      <c r="AM86" s="64">
        <f t="shared" si="115"/>
        <v>0</v>
      </c>
      <c r="AN86" s="64">
        <f t="shared" si="116"/>
        <v>0</v>
      </c>
      <c r="AO86" s="64">
        <f t="shared" si="117"/>
        <v>0</v>
      </c>
      <c r="AP86" s="64">
        <f t="shared" si="118"/>
        <v>0</v>
      </c>
      <c r="AQ86" s="64">
        <f t="shared" si="119"/>
        <v>1337657133</v>
      </c>
      <c r="AR86" s="64">
        <f t="shared" si="120"/>
        <v>334414283.25</v>
      </c>
      <c r="AS86" s="64">
        <f t="shared" si="121"/>
        <v>334414283.25</v>
      </c>
      <c r="AT86" s="64">
        <f t="shared" si="122"/>
        <v>334414283.25</v>
      </c>
      <c r="AU86" s="64">
        <f t="shared" si="123"/>
        <v>334414283.25</v>
      </c>
      <c r="AV86" s="64">
        <f t="shared" si="124"/>
        <v>63167489</v>
      </c>
      <c r="AW86" s="64">
        <f t="shared" si="125"/>
        <v>15791872.25</v>
      </c>
      <c r="AX86" s="64">
        <f t="shared" si="126"/>
        <v>15791872.25</v>
      </c>
      <c r="AY86" s="64">
        <f t="shared" si="127"/>
        <v>15791872.25</v>
      </c>
      <c r="AZ86" s="64">
        <f t="shared" si="128"/>
        <v>15791872.25</v>
      </c>
      <c r="BA86" s="64">
        <f>'Всего с 01.01.22'!Q87</f>
        <v>0</v>
      </c>
      <c r="BB86" s="64">
        <f t="shared" si="86"/>
        <v>0</v>
      </c>
      <c r="BC86" s="64">
        <f t="shared" si="129"/>
        <v>0</v>
      </c>
      <c r="BD86" s="64">
        <f t="shared" si="130"/>
        <v>0</v>
      </c>
      <c r="BE86" s="64">
        <f t="shared" si="131"/>
        <v>0</v>
      </c>
      <c r="BF86" s="64">
        <f>'Всего с 01.01.22'!R87</f>
        <v>11972823</v>
      </c>
      <c r="BG86" s="64">
        <f t="shared" si="132"/>
        <v>2993205.75</v>
      </c>
      <c r="BH86" s="64">
        <f t="shared" si="133"/>
        <v>2993205.75</v>
      </c>
      <c r="BI86" s="64">
        <f t="shared" si="134"/>
        <v>2993205.75</v>
      </c>
      <c r="BJ86" s="64">
        <f t="shared" si="135"/>
        <v>2993205.75</v>
      </c>
      <c r="BK86" s="64">
        <f>'Всего с 01.01.22'!S87</f>
        <v>4946906</v>
      </c>
      <c r="BL86" s="64">
        <f t="shared" si="136"/>
        <v>1236726.5</v>
      </c>
      <c r="BM86" s="64">
        <f t="shared" si="137"/>
        <v>1236726.5</v>
      </c>
      <c r="BN86" s="64">
        <f t="shared" si="138"/>
        <v>1236726.5</v>
      </c>
      <c r="BO86" s="64">
        <f t="shared" si="139"/>
        <v>1236726.5</v>
      </c>
      <c r="BP86" s="64">
        <f>'Всего с 01.01.22'!T87</f>
        <v>0</v>
      </c>
      <c r="BQ86" s="64">
        <f t="shared" si="140"/>
        <v>0</v>
      </c>
      <c r="BR86" s="64">
        <f t="shared" si="141"/>
        <v>0</v>
      </c>
      <c r="BS86" s="64">
        <f t="shared" si="142"/>
        <v>0</v>
      </c>
      <c r="BT86" s="64">
        <f t="shared" si="143"/>
        <v>0</v>
      </c>
      <c r="BU86" s="64">
        <f>'Всего с 01.01.22'!U87</f>
        <v>46247760</v>
      </c>
      <c r="BV86" s="64">
        <f t="shared" si="144"/>
        <v>11561940</v>
      </c>
      <c r="BW86" s="64">
        <f t="shared" si="145"/>
        <v>11561940</v>
      </c>
      <c r="BX86" s="64">
        <f t="shared" si="146"/>
        <v>11561940</v>
      </c>
      <c r="BY86" s="64">
        <f t="shared" si="147"/>
        <v>11561940</v>
      </c>
      <c r="BZ86" s="64">
        <f>'Всего с 01.01.22'!V87</f>
        <v>0</v>
      </c>
      <c r="CA86" s="64">
        <f t="shared" si="148"/>
        <v>0</v>
      </c>
      <c r="CB86" s="64">
        <f t="shared" si="149"/>
        <v>0</v>
      </c>
      <c r="CC86" s="64">
        <f t="shared" si="150"/>
        <v>0</v>
      </c>
      <c r="CD86" s="64">
        <f t="shared" si="151"/>
        <v>0</v>
      </c>
      <c r="CE86" s="64">
        <f>'Всего с 01.01.22'!W87</f>
        <v>0</v>
      </c>
      <c r="CF86" s="64">
        <f t="shared" si="152"/>
        <v>0</v>
      </c>
      <c r="CG86" s="64">
        <f t="shared" si="153"/>
        <v>0</v>
      </c>
      <c r="CH86" s="64">
        <f t="shared" si="154"/>
        <v>0</v>
      </c>
      <c r="CI86" s="64">
        <f t="shared" si="155"/>
        <v>0</v>
      </c>
      <c r="CJ86" s="64">
        <f>'Всего с 01.01.22'!X87</f>
        <v>1274489644</v>
      </c>
      <c r="CK86" s="64">
        <f t="shared" si="156"/>
        <v>318622411</v>
      </c>
      <c r="CL86" s="64">
        <f t="shared" si="157"/>
        <v>318622411</v>
      </c>
      <c r="CM86" s="64">
        <f t="shared" si="158"/>
        <v>318622411</v>
      </c>
      <c r="CN86" s="64">
        <f t="shared" si="159"/>
        <v>318622411</v>
      </c>
      <c r="CO86" s="64">
        <f>'Всего с 01.01.22'!Y87</f>
        <v>0</v>
      </c>
      <c r="CP86" s="64">
        <f t="shared" si="160"/>
        <v>0</v>
      </c>
      <c r="CQ86" s="64">
        <f t="shared" si="161"/>
        <v>0</v>
      </c>
      <c r="CR86" s="64">
        <f t="shared" si="162"/>
        <v>0</v>
      </c>
      <c r="CS86" s="64">
        <f t="shared" si="163"/>
        <v>0</v>
      </c>
      <c r="CT86" s="64">
        <f>'Всего с 01.01.22'!Z87</f>
        <v>0</v>
      </c>
      <c r="CU86" s="64">
        <f t="shared" si="164"/>
        <v>0</v>
      </c>
      <c r="CV86" s="64">
        <f t="shared" si="165"/>
        <v>0</v>
      </c>
      <c r="CW86" s="64">
        <f t="shared" si="166"/>
        <v>0</v>
      </c>
      <c r="CX86" s="64">
        <f t="shared" si="167"/>
        <v>0</v>
      </c>
      <c r="CY86" s="64">
        <f>'Всего с 01.01.22'!AA87</f>
        <v>0</v>
      </c>
      <c r="CZ86" s="64">
        <f t="shared" si="168"/>
        <v>0</v>
      </c>
      <c r="DA86" s="64">
        <f t="shared" si="169"/>
        <v>0</v>
      </c>
      <c r="DB86" s="64">
        <f t="shared" si="170"/>
        <v>0</v>
      </c>
      <c r="DC86" s="64">
        <f t="shared" si="171"/>
        <v>0</v>
      </c>
    </row>
    <row r="87" spans="1:107" ht="15">
      <c r="A87" s="16">
        <v>77</v>
      </c>
      <c r="B87" s="11" t="s">
        <v>74</v>
      </c>
      <c r="C87" s="64">
        <f>'Всего с 01.01.22'!D88</f>
        <v>6324</v>
      </c>
      <c r="D87" s="64">
        <f t="shared" si="87"/>
        <v>1581</v>
      </c>
      <c r="E87" s="64">
        <f t="shared" si="88"/>
        <v>1581</v>
      </c>
      <c r="F87" s="64">
        <f t="shared" si="89"/>
        <v>1581</v>
      </c>
      <c r="G87" s="64">
        <f t="shared" si="90"/>
        <v>1581</v>
      </c>
      <c r="H87" s="64">
        <f>'Всего с 01.01.22'!F88</f>
        <v>100</v>
      </c>
      <c r="I87" s="64">
        <f t="shared" si="91"/>
        <v>25</v>
      </c>
      <c r="J87" s="64">
        <f t="shared" si="92"/>
        <v>25</v>
      </c>
      <c r="K87" s="64">
        <f t="shared" si="93"/>
        <v>25</v>
      </c>
      <c r="L87" s="64">
        <f t="shared" si="94"/>
        <v>25</v>
      </c>
      <c r="M87" s="64">
        <f>'Всего с 01.01.22'!G88</f>
        <v>1500</v>
      </c>
      <c r="N87" s="64">
        <f t="shared" si="95"/>
        <v>375</v>
      </c>
      <c r="O87" s="64">
        <f t="shared" si="96"/>
        <v>375</v>
      </c>
      <c r="P87" s="64">
        <f t="shared" si="97"/>
        <v>375</v>
      </c>
      <c r="Q87" s="64">
        <f t="shared" si="98"/>
        <v>375</v>
      </c>
      <c r="R87" s="64">
        <f>'Всего с 01.01.22'!H88</f>
        <v>0</v>
      </c>
      <c r="S87" s="64">
        <f t="shared" si="99"/>
        <v>0</v>
      </c>
      <c r="T87" s="64">
        <f t="shared" si="100"/>
        <v>0</v>
      </c>
      <c r="U87" s="64">
        <f t="shared" si="101"/>
        <v>0</v>
      </c>
      <c r="V87" s="64">
        <f t="shared" si="102"/>
        <v>0</v>
      </c>
      <c r="W87" s="64">
        <f>'Всего с 01.01.22'!K88</f>
        <v>2044</v>
      </c>
      <c r="X87" s="64">
        <f t="shared" si="103"/>
        <v>511</v>
      </c>
      <c r="Y87" s="64">
        <f t="shared" si="104"/>
        <v>511</v>
      </c>
      <c r="Z87" s="64">
        <f t="shared" si="105"/>
        <v>511</v>
      </c>
      <c r="AA87" s="64">
        <f t="shared" si="106"/>
        <v>511</v>
      </c>
      <c r="AB87" s="64">
        <f>'Всего с 01.01.22'!L88</f>
        <v>0</v>
      </c>
      <c r="AC87" s="64">
        <f t="shared" si="107"/>
        <v>0</v>
      </c>
      <c r="AD87" s="64">
        <f t="shared" si="108"/>
        <v>0</v>
      </c>
      <c r="AE87" s="64">
        <f t="shared" si="109"/>
        <v>0</v>
      </c>
      <c r="AF87" s="64">
        <f t="shared" si="110"/>
        <v>0</v>
      </c>
      <c r="AG87" s="64">
        <f>'Всего с 01.01.22'!M88</f>
        <v>400</v>
      </c>
      <c r="AH87" s="64">
        <f t="shared" si="111"/>
        <v>100</v>
      </c>
      <c r="AI87" s="64">
        <f t="shared" si="112"/>
        <v>100</v>
      </c>
      <c r="AJ87" s="64">
        <f t="shared" si="113"/>
        <v>100</v>
      </c>
      <c r="AK87" s="64">
        <f t="shared" si="114"/>
        <v>100</v>
      </c>
      <c r="AL87" s="64">
        <f>'Всего с 01.01.22'!N88</f>
        <v>0</v>
      </c>
      <c r="AM87" s="64">
        <f t="shared" si="115"/>
        <v>0</v>
      </c>
      <c r="AN87" s="64">
        <f t="shared" si="116"/>
        <v>0</v>
      </c>
      <c r="AO87" s="64">
        <f t="shared" si="117"/>
        <v>0</v>
      </c>
      <c r="AP87" s="64">
        <f t="shared" si="118"/>
        <v>0</v>
      </c>
      <c r="AQ87" s="64">
        <f t="shared" si="119"/>
        <v>287331394</v>
      </c>
      <c r="AR87" s="64">
        <f t="shared" si="120"/>
        <v>71832848.5</v>
      </c>
      <c r="AS87" s="64">
        <f t="shared" si="121"/>
        <v>71832848.5</v>
      </c>
      <c r="AT87" s="64">
        <f t="shared" si="122"/>
        <v>71832848.5</v>
      </c>
      <c r="AU87" s="64">
        <f t="shared" si="123"/>
        <v>71832848.5</v>
      </c>
      <c r="AV87" s="64">
        <f t="shared" si="124"/>
        <v>3519715</v>
      </c>
      <c r="AW87" s="64">
        <f t="shared" si="125"/>
        <v>879928.75</v>
      </c>
      <c r="AX87" s="64">
        <f t="shared" si="126"/>
        <v>879928.75</v>
      </c>
      <c r="AY87" s="64">
        <f t="shared" si="127"/>
        <v>879928.75</v>
      </c>
      <c r="AZ87" s="64">
        <f t="shared" si="128"/>
        <v>879928.75</v>
      </c>
      <c r="BA87" s="64">
        <f>'Всего с 01.01.22'!Q88</f>
        <v>0</v>
      </c>
      <c r="BB87" s="64">
        <f t="shared" si="86"/>
        <v>0</v>
      </c>
      <c r="BC87" s="64">
        <f t="shared" si="129"/>
        <v>0</v>
      </c>
      <c r="BD87" s="64">
        <f t="shared" si="130"/>
        <v>0</v>
      </c>
      <c r="BE87" s="64">
        <f t="shared" si="131"/>
        <v>0</v>
      </c>
      <c r="BF87" s="64">
        <f>'Всего с 01.01.22'!R88</f>
        <v>3448345</v>
      </c>
      <c r="BG87" s="64">
        <f t="shared" si="132"/>
        <v>862086.25</v>
      </c>
      <c r="BH87" s="64">
        <f t="shared" si="133"/>
        <v>862086.25</v>
      </c>
      <c r="BI87" s="64">
        <f t="shared" si="134"/>
        <v>862086.25</v>
      </c>
      <c r="BJ87" s="64">
        <f t="shared" si="135"/>
        <v>862086.25</v>
      </c>
      <c r="BK87" s="64">
        <f>'Всего с 01.01.22'!S88</f>
        <v>0</v>
      </c>
      <c r="BL87" s="64">
        <f t="shared" si="136"/>
        <v>0</v>
      </c>
      <c r="BM87" s="64">
        <f t="shared" si="137"/>
        <v>0</v>
      </c>
      <c r="BN87" s="64">
        <f t="shared" si="138"/>
        <v>0</v>
      </c>
      <c r="BO87" s="64">
        <f t="shared" si="139"/>
        <v>0</v>
      </c>
      <c r="BP87" s="64">
        <f>'Всего с 01.01.22'!T88</f>
        <v>0</v>
      </c>
      <c r="BQ87" s="64">
        <f t="shared" si="140"/>
        <v>0</v>
      </c>
      <c r="BR87" s="64">
        <f t="shared" si="141"/>
        <v>0</v>
      </c>
      <c r="BS87" s="64">
        <f t="shared" si="142"/>
        <v>0</v>
      </c>
      <c r="BT87" s="64">
        <f t="shared" si="143"/>
        <v>0</v>
      </c>
      <c r="BU87" s="64">
        <f>'Всего с 01.01.22'!U88</f>
        <v>71370</v>
      </c>
      <c r="BV87" s="64">
        <f t="shared" si="144"/>
        <v>17842.5</v>
      </c>
      <c r="BW87" s="64">
        <f t="shared" si="145"/>
        <v>17842.5</v>
      </c>
      <c r="BX87" s="64">
        <f t="shared" si="146"/>
        <v>17842.5</v>
      </c>
      <c r="BY87" s="64">
        <f t="shared" si="147"/>
        <v>17842.5</v>
      </c>
      <c r="BZ87" s="64">
        <f>'Всего с 01.01.22'!V88</f>
        <v>0</v>
      </c>
      <c r="CA87" s="64">
        <f t="shared" si="148"/>
        <v>0</v>
      </c>
      <c r="CB87" s="64">
        <f t="shared" si="149"/>
        <v>0</v>
      </c>
      <c r="CC87" s="64">
        <f t="shared" si="150"/>
        <v>0</v>
      </c>
      <c r="CD87" s="64">
        <f t="shared" si="151"/>
        <v>0</v>
      </c>
      <c r="CE87" s="64">
        <f>'Всего с 01.01.22'!W88</f>
        <v>0</v>
      </c>
      <c r="CF87" s="64">
        <f t="shared" si="152"/>
        <v>0</v>
      </c>
      <c r="CG87" s="64">
        <f t="shared" si="153"/>
        <v>0</v>
      </c>
      <c r="CH87" s="64">
        <f t="shared" si="154"/>
        <v>0</v>
      </c>
      <c r="CI87" s="64">
        <f t="shared" si="155"/>
        <v>0</v>
      </c>
      <c r="CJ87" s="64">
        <f>'Всего с 01.01.22'!X88</f>
        <v>262192336</v>
      </c>
      <c r="CK87" s="64">
        <f t="shared" si="156"/>
        <v>65548084</v>
      </c>
      <c r="CL87" s="64">
        <f t="shared" si="157"/>
        <v>65548084</v>
      </c>
      <c r="CM87" s="64">
        <f t="shared" si="158"/>
        <v>65548084</v>
      </c>
      <c r="CN87" s="64">
        <f t="shared" si="159"/>
        <v>65548084</v>
      </c>
      <c r="CO87" s="64">
        <f>'Всего с 01.01.22'!Y88</f>
        <v>0</v>
      </c>
      <c r="CP87" s="64">
        <f t="shared" si="160"/>
        <v>0</v>
      </c>
      <c r="CQ87" s="64">
        <f t="shared" si="161"/>
        <v>0</v>
      </c>
      <c r="CR87" s="64">
        <f t="shared" si="162"/>
        <v>0</v>
      </c>
      <c r="CS87" s="64">
        <f t="shared" si="163"/>
        <v>0</v>
      </c>
      <c r="CT87" s="64">
        <f>'Всего с 01.01.22'!Z88</f>
        <v>21619343</v>
      </c>
      <c r="CU87" s="64">
        <f t="shared" si="164"/>
        <v>5404835.75</v>
      </c>
      <c r="CV87" s="64">
        <f t="shared" si="165"/>
        <v>5404835.75</v>
      </c>
      <c r="CW87" s="64">
        <f t="shared" si="166"/>
        <v>5404835.75</v>
      </c>
      <c r="CX87" s="64">
        <f t="shared" si="167"/>
        <v>5404835.75</v>
      </c>
      <c r="CY87" s="64">
        <f>'Всего с 01.01.22'!AA88</f>
        <v>0</v>
      </c>
      <c r="CZ87" s="64">
        <f t="shared" si="168"/>
        <v>0</v>
      </c>
      <c r="DA87" s="64">
        <f t="shared" si="169"/>
        <v>0</v>
      </c>
      <c r="DB87" s="64">
        <f t="shared" si="170"/>
        <v>0</v>
      </c>
      <c r="DC87" s="64">
        <f t="shared" si="171"/>
        <v>0</v>
      </c>
    </row>
    <row r="88" spans="1:107" ht="15">
      <c r="A88" s="16">
        <v>78</v>
      </c>
      <c r="B88" s="11" t="s">
        <v>87</v>
      </c>
      <c r="C88" s="70">
        <f>'Всего с 01.01.22'!D89</f>
        <v>600</v>
      </c>
      <c r="D88" s="70">
        <f t="shared" si="87"/>
        <v>150</v>
      </c>
      <c r="E88" s="70">
        <f t="shared" si="88"/>
        <v>150</v>
      </c>
      <c r="F88" s="70">
        <f t="shared" si="89"/>
        <v>150</v>
      </c>
      <c r="G88" s="64">
        <f t="shared" si="90"/>
        <v>150</v>
      </c>
      <c r="H88" s="64">
        <f>'Всего с 01.01.22'!F89</f>
        <v>0</v>
      </c>
      <c r="I88" s="64">
        <f t="shared" si="91"/>
        <v>0</v>
      </c>
      <c r="J88" s="64">
        <f t="shared" si="92"/>
        <v>0</v>
      </c>
      <c r="K88" s="64">
        <f t="shared" si="93"/>
        <v>0</v>
      </c>
      <c r="L88" s="64">
        <f t="shared" si="94"/>
        <v>0</v>
      </c>
      <c r="M88" s="64">
        <f>'Всего с 01.01.22'!G89</f>
        <v>525</v>
      </c>
      <c r="N88" s="64">
        <f t="shared" si="95"/>
        <v>131.25</v>
      </c>
      <c r="O88" s="64">
        <f t="shared" si="96"/>
        <v>131.25</v>
      </c>
      <c r="P88" s="64">
        <f t="shared" si="97"/>
        <v>131.25</v>
      </c>
      <c r="Q88" s="64">
        <f t="shared" si="98"/>
        <v>131.25</v>
      </c>
      <c r="R88" s="64">
        <f>'Всего с 01.01.22'!H89</f>
        <v>0</v>
      </c>
      <c r="S88" s="64">
        <f t="shared" si="99"/>
        <v>0</v>
      </c>
      <c r="T88" s="64">
        <f t="shared" si="100"/>
        <v>0</v>
      </c>
      <c r="U88" s="64">
        <f t="shared" si="101"/>
        <v>0</v>
      </c>
      <c r="V88" s="64">
        <f t="shared" si="102"/>
        <v>0</v>
      </c>
      <c r="W88" s="64">
        <f>'Всего с 01.01.22'!K89</f>
        <v>236</v>
      </c>
      <c r="X88" s="64">
        <f t="shared" si="103"/>
        <v>59</v>
      </c>
      <c r="Y88" s="64">
        <f t="shared" si="104"/>
        <v>59</v>
      </c>
      <c r="Z88" s="64">
        <f t="shared" si="105"/>
        <v>59</v>
      </c>
      <c r="AA88" s="64">
        <f t="shared" si="106"/>
        <v>59</v>
      </c>
      <c r="AB88" s="64">
        <f>'Всего с 01.01.22'!L89</f>
        <v>0</v>
      </c>
      <c r="AC88" s="64">
        <f t="shared" si="107"/>
        <v>0</v>
      </c>
      <c r="AD88" s="64">
        <f t="shared" si="108"/>
        <v>0</v>
      </c>
      <c r="AE88" s="64">
        <f t="shared" si="109"/>
        <v>0</v>
      </c>
      <c r="AF88" s="64">
        <f t="shared" si="110"/>
        <v>0</v>
      </c>
      <c r="AG88" s="64">
        <f>'Всего с 01.01.22'!M89</f>
        <v>142</v>
      </c>
      <c r="AH88" s="64">
        <f t="shared" si="111"/>
        <v>35.5</v>
      </c>
      <c r="AI88" s="64">
        <f t="shared" si="112"/>
        <v>35.5</v>
      </c>
      <c r="AJ88" s="64">
        <f t="shared" si="113"/>
        <v>35.5</v>
      </c>
      <c r="AK88" s="64">
        <f t="shared" si="114"/>
        <v>35.5</v>
      </c>
      <c r="AL88" s="64">
        <f>'Всего с 01.01.22'!N89</f>
        <v>0</v>
      </c>
      <c r="AM88" s="64">
        <f t="shared" si="115"/>
        <v>0</v>
      </c>
      <c r="AN88" s="64">
        <f t="shared" si="116"/>
        <v>0</v>
      </c>
      <c r="AO88" s="64">
        <f t="shared" si="117"/>
        <v>0</v>
      </c>
      <c r="AP88" s="64">
        <f t="shared" si="118"/>
        <v>0</v>
      </c>
      <c r="AQ88" s="64">
        <f t="shared" si="119"/>
        <v>19237831.3</v>
      </c>
      <c r="AR88" s="64">
        <f t="shared" si="120"/>
        <v>4809457.825</v>
      </c>
      <c r="AS88" s="64">
        <f t="shared" si="121"/>
        <v>4809457.825</v>
      </c>
      <c r="AT88" s="64">
        <f t="shared" si="122"/>
        <v>4809457.825</v>
      </c>
      <c r="AU88" s="64">
        <f t="shared" si="123"/>
        <v>4809457.825</v>
      </c>
      <c r="AV88" s="64">
        <f t="shared" si="124"/>
        <v>704450.3</v>
      </c>
      <c r="AW88" s="64">
        <f t="shared" si="125"/>
        <v>176112.575</v>
      </c>
      <c r="AX88" s="64">
        <f t="shared" si="126"/>
        <v>176112.575</v>
      </c>
      <c r="AY88" s="64">
        <f t="shared" si="127"/>
        <v>176112.575</v>
      </c>
      <c r="AZ88" s="64">
        <f t="shared" si="128"/>
        <v>176112.575</v>
      </c>
      <c r="BA88" s="64">
        <f>'Всего с 01.01.22'!Q89</f>
        <v>0</v>
      </c>
      <c r="BB88" s="64">
        <f t="shared" si="86"/>
        <v>0</v>
      </c>
      <c r="BC88" s="64">
        <f t="shared" si="129"/>
        <v>0</v>
      </c>
      <c r="BD88" s="64">
        <f t="shared" si="130"/>
        <v>0</v>
      </c>
      <c r="BE88" s="64">
        <f t="shared" si="131"/>
        <v>0</v>
      </c>
      <c r="BF88" s="64">
        <f>'Всего с 01.01.22'!R89</f>
        <v>674924.3</v>
      </c>
      <c r="BG88" s="64">
        <f t="shared" si="132"/>
        <v>168731.075</v>
      </c>
      <c r="BH88" s="64">
        <f t="shared" si="133"/>
        <v>168731.075</v>
      </c>
      <c r="BI88" s="64">
        <f t="shared" si="134"/>
        <v>168731.075</v>
      </c>
      <c r="BJ88" s="64">
        <f t="shared" si="135"/>
        <v>168731.075</v>
      </c>
      <c r="BK88" s="64">
        <f>'Всего с 01.01.22'!S89</f>
        <v>29526</v>
      </c>
      <c r="BL88" s="64">
        <f t="shared" si="136"/>
        <v>7381.5</v>
      </c>
      <c r="BM88" s="64">
        <f t="shared" si="137"/>
        <v>7381.5</v>
      </c>
      <c r="BN88" s="64">
        <f t="shared" si="138"/>
        <v>7381.5</v>
      </c>
      <c r="BO88" s="64">
        <f t="shared" si="139"/>
        <v>7381.5</v>
      </c>
      <c r="BP88" s="64">
        <f>'Всего с 01.01.22'!T89</f>
        <v>0</v>
      </c>
      <c r="BQ88" s="64">
        <f t="shared" si="140"/>
        <v>0</v>
      </c>
      <c r="BR88" s="64">
        <f t="shared" si="141"/>
        <v>0</v>
      </c>
      <c r="BS88" s="64">
        <f t="shared" si="142"/>
        <v>0</v>
      </c>
      <c r="BT88" s="64">
        <f t="shared" si="143"/>
        <v>0</v>
      </c>
      <c r="BU88" s="64">
        <f>'Всего с 01.01.22'!U89</f>
        <v>0</v>
      </c>
      <c r="BV88" s="64">
        <f t="shared" si="144"/>
        <v>0</v>
      </c>
      <c r="BW88" s="64">
        <f t="shared" si="145"/>
        <v>0</v>
      </c>
      <c r="BX88" s="64">
        <f t="shared" si="146"/>
        <v>0</v>
      </c>
      <c r="BY88" s="64">
        <f t="shared" si="147"/>
        <v>0</v>
      </c>
      <c r="BZ88" s="64">
        <f>'Всего с 01.01.22'!V89</f>
        <v>0</v>
      </c>
      <c r="CA88" s="64">
        <f t="shared" si="148"/>
        <v>0</v>
      </c>
      <c r="CB88" s="64">
        <f t="shared" si="149"/>
        <v>0</v>
      </c>
      <c r="CC88" s="64">
        <f t="shared" si="150"/>
        <v>0</v>
      </c>
      <c r="CD88" s="64">
        <f t="shared" si="151"/>
        <v>0</v>
      </c>
      <c r="CE88" s="64">
        <f>'Всего с 01.01.22'!W89</f>
        <v>0</v>
      </c>
      <c r="CF88" s="64">
        <f t="shared" si="152"/>
        <v>0</v>
      </c>
      <c r="CG88" s="64">
        <f t="shared" si="153"/>
        <v>0</v>
      </c>
      <c r="CH88" s="64">
        <f t="shared" si="154"/>
        <v>0</v>
      </c>
      <c r="CI88" s="64">
        <f t="shared" si="155"/>
        <v>0</v>
      </c>
      <c r="CJ88" s="64">
        <f>'Всего с 01.01.22'!X89</f>
        <v>15389742</v>
      </c>
      <c r="CK88" s="64">
        <f t="shared" si="156"/>
        <v>3847435.5</v>
      </c>
      <c r="CL88" s="64">
        <f t="shared" si="157"/>
        <v>3847435.5</v>
      </c>
      <c r="CM88" s="64">
        <f t="shared" si="158"/>
        <v>3847435.5</v>
      </c>
      <c r="CN88" s="64">
        <f t="shared" si="159"/>
        <v>3847435.5</v>
      </c>
      <c r="CO88" s="64">
        <f>'Всего с 01.01.22'!Y89</f>
        <v>0</v>
      </c>
      <c r="CP88" s="64">
        <f t="shared" si="160"/>
        <v>0</v>
      </c>
      <c r="CQ88" s="64">
        <f t="shared" si="161"/>
        <v>0</v>
      </c>
      <c r="CR88" s="64">
        <f t="shared" si="162"/>
        <v>0</v>
      </c>
      <c r="CS88" s="64">
        <f t="shared" si="163"/>
        <v>0</v>
      </c>
      <c r="CT88" s="64">
        <f>'Всего с 01.01.22'!Z89</f>
        <v>3143639</v>
      </c>
      <c r="CU88" s="64">
        <f t="shared" si="164"/>
        <v>785909.75</v>
      </c>
      <c r="CV88" s="64">
        <f t="shared" si="165"/>
        <v>785909.75</v>
      </c>
      <c r="CW88" s="64">
        <f t="shared" si="166"/>
        <v>785909.75</v>
      </c>
      <c r="CX88" s="64">
        <f t="shared" si="167"/>
        <v>785909.75</v>
      </c>
      <c r="CY88" s="65">
        <f>'Всего с 01.01.22'!AA89</f>
        <v>0</v>
      </c>
      <c r="CZ88" s="65">
        <f t="shared" si="168"/>
        <v>0</v>
      </c>
      <c r="DA88" s="65">
        <f t="shared" si="169"/>
        <v>0</v>
      </c>
      <c r="DB88" s="65">
        <f t="shared" si="170"/>
        <v>0</v>
      </c>
      <c r="DC88" s="65">
        <f t="shared" si="171"/>
        <v>0</v>
      </c>
    </row>
    <row r="89" spans="1:107" s="30" customFormat="1" ht="14.25">
      <c r="A89" s="28"/>
      <c r="B89" s="29" t="s">
        <v>88</v>
      </c>
      <c r="C89" s="71">
        <f>SUM(C9:C88)</f>
        <v>4461948</v>
      </c>
      <c r="D89" s="71">
        <f aca="true" t="shared" si="172" ref="D89:BD89">SUM(D9:D88)</f>
        <v>1122973</v>
      </c>
      <c r="E89" s="71">
        <f t="shared" si="172"/>
        <v>1114787</v>
      </c>
      <c r="F89" s="71">
        <f t="shared" si="172"/>
        <v>1104358</v>
      </c>
      <c r="G89" s="71">
        <f t="shared" si="172"/>
        <v>1119830</v>
      </c>
      <c r="H89" s="71">
        <f t="shared" si="172"/>
        <v>822338</v>
      </c>
      <c r="I89" s="71">
        <f t="shared" si="172"/>
        <v>205584.5</v>
      </c>
      <c r="J89" s="71">
        <f t="shared" si="172"/>
        <v>205584.5</v>
      </c>
      <c r="K89" s="71">
        <f t="shared" si="172"/>
        <v>205584.5</v>
      </c>
      <c r="L89" s="71">
        <f t="shared" si="172"/>
        <v>205584.5</v>
      </c>
      <c r="M89" s="71">
        <f t="shared" si="172"/>
        <v>2696065</v>
      </c>
      <c r="N89" s="71">
        <f t="shared" si="172"/>
        <v>673449.25</v>
      </c>
      <c r="O89" s="71">
        <f t="shared" si="172"/>
        <v>673787.25</v>
      </c>
      <c r="P89" s="71">
        <f t="shared" si="172"/>
        <v>674494.25</v>
      </c>
      <c r="Q89" s="71">
        <f t="shared" si="172"/>
        <v>674334.25</v>
      </c>
      <c r="R89" s="71">
        <f t="shared" si="172"/>
        <v>4371</v>
      </c>
      <c r="S89" s="71">
        <f t="shared" si="172"/>
        <v>1092.75</v>
      </c>
      <c r="T89" s="71">
        <f t="shared" si="172"/>
        <v>1092.75</v>
      </c>
      <c r="U89" s="71">
        <f t="shared" si="172"/>
        <v>1092.75</v>
      </c>
      <c r="V89" s="71">
        <f t="shared" si="172"/>
        <v>1093</v>
      </c>
      <c r="W89" s="71">
        <f t="shared" si="172"/>
        <v>244963</v>
      </c>
      <c r="X89" s="71">
        <f t="shared" si="172"/>
        <v>61240.75</v>
      </c>
      <c r="Y89" s="71">
        <f t="shared" si="172"/>
        <v>61240.75</v>
      </c>
      <c r="Z89" s="71">
        <f t="shared" si="172"/>
        <v>61240.75</v>
      </c>
      <c r="AA89" s="71">
        <f t="shared" si="172"/>
        <v>61240.75</v>
      </c>
      <c r="AB89" s="71">
        <f t="shared" si="172"/>
        <v>6619</v>
      </c>
      <c r="AC89" s="71">
        <f t="shared" si="172"/>
        <v>1654.75</v>
      </c>
      <c r="AD89" s="71">
        <f t="shared" si="172"/>
        <v>1654.75</v>
      </c>
      <c r="AE89" s="71">
        <f t="shared" si="172"/>
        <v>1654.75</v>
      </c>
      <c r="AF89" s="71">
        <f t="shared" si="172"/>
        <v>1654.75</v>
      </c>
      <c r="AG89" s="71">
        <f t="shared" si="172"/>
        <v>101647</v>
      </c>
      <c r="AH89" s="71">
        <f t="shared" si="172"/>
        <v>25436.75</v>
      </c>
      <c r="AI89" s="71">
        <f t="shared" si="172"/>
        <v>25461.75</v>
      </c>
      <c r="AJ89" s="71">
        <f t="shared" si="172"/>
        <v>25361.75</v>
      </c>
      <c r="AK89" s="71">
        <f t="shared" si="172"/>
        <v>25387.5</v>
      </c>
      <c r="AL89" s="71">
        <f t="shared" si="172"/>
        <v>434281</v>
      </c>
      <c r="AM89" s="71">
        <f t="shared" si="172"/>
        <v>108570.25</v>
      </c>
      <c r="AN89" s="71">
        <f t="shared" si="172"/>
        <v>108570.25</v>
      </c>
      <c r="AO89" s="71">
        <f t="shared" si="172"/>
        <v>108570.25</v>
      </c>
      <c r="AP89" s="71">
        <f t="shared" si="172"/>
        <v>108570.25</v>
      </c>
      <c r="AQ89" s="71">
        <f t="shared" si="172"/>
        <v>19974201067.199997</v>
      </c>
      <c r="AR89" s="71">
        <f t="shared" si="172"/>
        <v>4997132844.799999</v>
      </c>
      <c r="AS89" s="71">
        <f t="shared" si="172"/>
        <v>4994931455.799999</v>
      </c>
      <c r="AT89" s="71">
        <f t="shared" si="172"/>
        <v>4987185029.799999</v>
      </c>
      <c r="AU89" s="71">
        <f t="shared" si="172"/>
        <v>4994951736.799999</v>
      </c>
      <c r="AV89" s="71">
        <f t="shared" si="172"/>
        <v>7471931270.2</v>
      </c>
      <c r="AW89" s="71">
        <f t="shared" si="172"/>
        <v>1870553469.55</v>
      </c>
      <c r="AX89" s="71">
        <f t="shared" si="172"/>
        <v>1867340154.55</v>
      </c>
      <c r="AY89" s="71">
        <f t="shared" si="172"/>
        <v>1863641433.55</v>
      </c>
      <c r="AZ89" s="71">
        <f t="shared" si="172"/>
        <v>1870396212.55</v>
      </c>
      <c r="BA89" s="71">
        <f t="shared" si="172"/>
        <v>4609771588</v>
      </c>
      <c r="BB89" s="71">
        <f t="shared" si="172"/>
        <v>1152442897</v>
      </c>
      <c r="BC89" s="71">
        <f t="shared" si="172"/>
        <v>1152442897</v>
      </c>
      <c r="BD89" s="71">
        <f t="shared" si="172"/>
        <v>1152442897</v>
      </c>
      <c r="BE89" s="71">
        <f aca="true" t="shared" si="173" ref="BE89:CJ89">SUM(BE9:BE88)</f>
        <v>1152442897</v>
      </c>
      <c r="BF89" s="71">
        <f t="shared" si="173"/>
        <v>823030725.1999999</v>
      </c>
      <c r="BG89" s="71">
        <f t="shared" si="173"/>
        <v>208328333.29999998</v>
      </c>
      <c r="BH89" s="71">
        <f t="shared" si="173"/>
        <v>205115018.29999998</v>
      </c>
      <c r="BI89" s="71">
        <f t="shared" si="173"/>
        <v>201416297.29999998</v>
      </c>
      <c r="BJ89" s="71">
        <f t="shared" si="173"/>
        <v>208171076.29999998</v>
      </c>
      <c r="BK89" s="71">
        <f t="shared" si="173"/>
        <v>1314408565</v>
      </c>
      <c r="BL89" s="71">
        <f t="shared" si="173"/>
        <v>328602141.25</v>
      </c>
      <c r="BM89" s="71">
        <f t="shared" si="173"/>
        <v>328602141.25</v>
      </c>
      <c r="BN89" s="71">
        <f t="shared" si="173"/>
        <v>328602141.25</v>
      </c>
      <c r="BO89" s="71">
        <f t="shared" si="173"/>
        <v>328602141.25</v>
      </c>
      <c r="BP89" s="71">
        <f t="shared" si="173"/>
        <v>57223515</v>
      </c>
      <c r="BQ89" s="71">
        <f t="shared" si="173"/>
        <v>14305878.75</v>
      </c>
      <c r="BR89" s="71">
        <f t="shared" si="173"/>
        <v>14305878.75</v>
      </c>
      <c r="BS89" s="71">
        <f t="shared" si="173"/>
        <v>14305878.75</v>
      </c>
      <c r="BT89" s="71">
        <f t="shared" si="173"/>
        <v>14305878.75</v>
      </c>
      <c r="BU89" s="71">
        <f t="shared" si="173"/>
        <v>586902631</v>
      </c>
      <c r="BV89" s="71">
        <f t="shared" si="173"/>
        <v>146725657.75</v>
      </c>
      <c r="BW89" s="71">
        <f t="shared" si="173"/>
        <v>146725657.75</v>
      </c>
      <c r="BX89" s="71">
        <f t="shared" si="173"/>
        <v>146725657.75</v>
      </c>
      <c r="BY89" s="71">
        <f t="shared" si="173"/>
        <v>146725657.75</v>
      </c>
      <c r="BZ89" s="71">
        <f t="shared" si="173"/>
        <v>469524000</v>
      </c>
      <c r="CA89" s="71">
        <f t="shared" si="173"/>
        <v>117381000</v>
      </c>
      <c r="CB89" s="71">
        <f t="shared" si="173"/>
        <v>117381000</v>
      </c>
      <c r="CC89" s="71">
        <f t="shared" si="173"/>
        <v>117381000</v>
      </c>
      <c r="CD89" s="71">
        <f t="shared" si="173"/>
        <v>117381000</v>
      </c>
      <c r="CE89" s="71">
        <f t="shared" si="173"/>
        <v>80594246</v>
      </c>
      <c r="CF89" s="71">
        <f t="shared" si="173"/>
        <v>20148561.5</v>
      </c>
      <c r="CG89" s="71">
        <f t="shared" si="173"/>
        <v>20148561.5</v>
      </c>
      <c r="CH89" s="71">
        <f t="shared" si="173"/>
        <v>20148561.5</v>
      </c>
      <c r="CI89" s="71">
        <f t="shared" si="173"/>
        <v>20148561.5</v>
      </c>
      <c r="CJ89" s="71">
        <f t="shared" si="173"/>
        <v>8892627480</v>
      </c>
      <c r="CK89" s="71">
        <f aca="true" t="shared" si="174" ref="CK89:DC89">SUM(CK9:CK88)</f>
        <v>2223156870</v>
      </c>
      <c r="CL89" s="71">
        <f t="shared" si="174"/>
        <v>2223156870</v>
      </c>
      <c r="CM89" s="71">
        <f t="shared" si="174"/>
        <v>2223156870</v>
      </c>
      <c r="CN89" s="71">
        <f t="shared" si="174"/>
        <v>2223156870</v>
      </c>
      <c r="CO89" s="71">
        <f t="shared" si="174"/>
        <v>256990447</v>
      </c>
      <c r="CP89" s="71">
        <f t="shared" si="174"/>
        <v>64247611.75</v>
      </c>
      <c r="CQ89" s="71">
        <f t="shared" si="174"/>
        <v>64247611.75</v>
      </c>
      <c r="CR89" s="71">
        <f t="shared" si="174"/>
        <v>64247611.75</v>
      </c>
      <c r="CS89" s="71">
        <f t="shared" si="174"/>
        <v>64247611.75</v>
      </c>
      <c r="CT89" s="71">
        <f t="shared" si="174"/>
        <v>2310252306</v>
      </c>
      <c r="CU89" s="71">
        <f t="shared" si="174"/>
        <v>578575002.5</v>
      </c>
      <c r="CV89" s="71">
        <f t="shared" si="174"/>
        <v>579586928.5</v>
      </c>
      <c r="CW89" s="71">
        <f t="shared" si="174"/>
        <v>575539223.5</v>
      </c>
      <c r="CX89" s="71">
        <f t="shared" si="174"/>
        <v>576551151.5</v>
      </c>
      <c r="CY89" s="71">
        <f t="shared" si="174"/>
        <v>1299390011</v>
      </c>
      <c r="CZ89" s="71">
        <f t="shared" si="174"/>
        <v>324847502.75</v>
      </c>
      <c r="DA89" s="71">
        <f t="shared" si="174"/>
        <v>324847502.75</v>
      </c>
      <c r="DB89" s="71">
        <f t="shared" si="174"/>
        <v>324847502.75</v>
      </c>
      <c r="DC89" s="71">
        <f t="shared" si="174"/>
        <v>324847502.75</v>
      </c>
    </row>
    <row r="90" spans="1:107" s="30" customFormat="1" ht="15">
      <c r="A90" s="57"/>
      <c r="B90" s="84" t="s">
        <v>119</v>
      </c>
      <c r="C90" s="71"/>
      <c r="D90" s="71"/>
      <c r="E90" s="71"/>
      <c r="F90" s="71"/>
      <c r="G90" s="71"/>
      <c r="H90" s="66"/>
      <c r="I90" s="66"/>
      <c r="J90" s="66"/>
      <c r="K90" s="66"/>
      <c r="L90" s="67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7"/>
      <c r="Y90" s="66"/>
      <c r="Z90" s="59"/>
      <c r="AA90" s="68"/>
      <c r="AB90" s="69"/>
      <c r="AC90" s="67"/>
      <c r="AD90" s="67"/>
      <c r="AE90" s="67"/>
      <c r="AF90" s="67"/>
      <c r="AG90" s="67"/>
      <c r="AH90" s="67"/>
      <c r="AI90" s="66"/>
      <c r="AJ90" s="66"/>
      <c r="AK90" s="66"/>
      <c r="AL90" s="65">
        <f>'Всего с 01.01.22'!N91</f>
        <v>0</v>
      </c>
      <c r="AM90" s="64">
        <f t="shared" si="115"/>
        <v>0</v>
      </c>
      <c r="AN90" s="64">
        <f t="shared" si="116"/>
        <v>0</v>
      </c>
      <c r="AO90" s="64">
        <f t="shared" si="117"/>
        <v>0</v>
      </c>
      <c r="AP90" s="64">
        <f t="shared" si="118"/>
        <v>0</v>
      </c>
      <c r="AQ90" s="64">
        <f aca="true" t="shared" si="175" ref="AQ90:AU91">AV90+CJ90+CT90+CY90</f>
        <v>417971330</v>
      </c>
      <c r="AR90" s="64">
        <f t="shared" si="175"/>
        <v>104492832.5</v>
      </c>
      <c r="AS90" s="64">
        <f t="shared" si="175"/>
        <v>104492832.5</v>
      </c>
      <c r="AT90" s="64">
        <f t="shared" si="175"/>
        <v>104492832.5</v>
      </c>
      <c r="AU90" s="64">
        <f t="shared" si="175"/>
        <v>104492832.5</v>
      </c>
      <c r="AV90" s="64">
        <f aca="true" t="shared" si="176" ref="AV90:AZ91">BA90+BF90+BK90+BP90+BU90+CE90</f>
        <v>417971330</v>
      </c>
      <c r="AW90" s="64">
        <f t="shared" si="176"/>
        <v>104492832.5</v>
      </c>
      <c r="AX90" s="64">
        <f t="shared" si="176"/>
        <v>104492832.5</v>
      </c>
      <c r="AY90" s="64">
        <f t="shared" si="176"/>
        <v>104492832.5</v>
      </c>
      <c r="AZ90" s="64">
        <f t="shared" si="176"/>
        <v>104492832.5</v>
      </c>
      <c r="BA90" s="64">
        <f>'Всего с 01.01.22'!Q91</f>
        <v>417971330</v>
      </c>
      <c r="BB90" s="64">
        <f t="shared" si="86"/>
        <v>104492832.5</v>
      </c>
      <c r="BC90" s="64">
        <f>BA90/12*3</f>
        <v>104492832.5</v>
      </c>
      <c r="BD90" s="64">
        <f>BA90/12*3</f>
        <v>104492832.5</v>
      </c>
      <c r="BE90" s="64">
        <f>BA90-BB90-BC90-BD90</f>
        <v>104492832.5</v>
      </c>
      <c r="BF90" s="64">
        <f>'Всего с 01.01.22'!R91</f>
        <v>0</v>
      </c>
      <c r="BG90" s="64">
        <f t="shared" si="132"/>
        <v>0</v>
      </c>
      <c r="BH90" s="64">
        <f t="shared" si="133"/>
        <v>0</v>
      </c>
      <c r="BI90" s="64">
        <f t="shared" si="134"/>
        <v>0</v>
      </c>
      <c r="BJ90" s="64">
        <f>BF90/12*3</f>
        <v>0</v>
      </c>
      <c r="BK90" s="64">
        <f>'Всего с 01.01.22'!S91</f>
        <v>0</v>
      </c>
      <c r="BL90" s="64">
        <f t="shared" si="136"/>
        <v>0</v>
      </c>
      <c r="BM90" s="64">
        <f t="shared" si="137"/>
        <v>0</v>
      </c>
      <c r="BN90" s="64">
        <f t="shared" si="138"/>
        <v>0</v>
      </c>
      <c r="BO90" s="64">
        <f t="shared" si="139"/>
        <v>0</v>
      </c>
      <c r="BP90" s="64">
        <f>'Всего с 01.01.22'!T91</f>
        <v>0</v>
      </c>
      <c r="BQ90" s="64">
        <f t="shared" si="140"/>
        <v>0</v>
      </c>
      <c r="BR90" s="64">
        <f t="shared" si="141"/>
        <v>0</v>
      </c>
      <c r="BS90" s="64">
        <f t="shared" si="142"/>
        <v>0</v>
      </c>
      <c r="BT90" s="64">
        <f t="shared" si="143"/>
        <v>0</v>
      </c>
      <c r="BU90" s="64">
        <f>'Всего с 01.01.22'!U91</f>
        <v>0</v>
      </c>
      <c r="BV90" s="64">
        <f t="shared" si="144"/>
        <v>0</v>
      </c>
      <c r="BW90" s="64">
        <f t="shared" si="145"/>
        <v>0</v>
      </c>
      <c r="BX90" s="64">
        <f t="shared" si="146"/>
        <v>0</v>
      </c>
      <c r="BY90" s="64">
        <f t="shared" si="147"/>
        <v>0</v>
      </c>
      <c r="BZ90" s="64">
        <f>'Всего с 01.01.22'!V91</f>
        <v>0</v>
      </c>
      <c r="CA90" s="64">
        <f t="shared" si="148"/>
        <v>0</v>
      </c>
      <c r="CB90" s="64">
        <f>BZ90/12*3</f>
        <v>0</v>
      </c>
      <c r="CC90" s="64">
        <f>BZ90/12*3</f>
        <v>0</v>
      </c>
      <c r="CD90" s="64">
        <f>BZ90-CA90-CB90-CC90</f>
        <v>0</v>
      </c>
      <c r="CE90" s="64">
        <f>'Всего с 01.01.22'!W91</f>
        <v>0</v>
      </c>
      <c r="CF90" s="64">
        <f t="shared" si="152"/>
        <v>0</v>
      </c>
      <c r="CG90" s="64">
        <f>CE90/12*3</f>
        <v>0</v>
      </c>
      <c r="CH90" s="64">
        <f>CE90/12*3</f>
        <v>0</v>
      </c>
      <c r="CI90" s="64">
        <f>CE90-CF90-CG90-CH90</f>
        <v>0</v>
      </c>
      <c r="CJ90" s="64">
        <f>'Всего с 01.01.22'!X91</f>
        <v>0</v>
      </c>
      <c r="CK90" s="64">
        <f t="shared" si="156"/>
        <v>0</v>
      </c>
      <c r="CL90" s="64">
        <f>CJ90/12*3</f>
        <v>0</v>
      </c>
      <c r="CM90" s="64">
        <f>CJ90/12*3</f>
        <v>0</v>
      </c>
      <c r="CN90" s="64">
        <f>CJ90-CK90-CL90-CM90</f>
        <v>0</v>
      </c>
      <c r="CO90" s="64">
        <f>'Всего с 01.01.22'!Y91</f>
        <v>0</v>
      </c>
      <c r="CP90" s="64">
        <f t="shared" si="160"/>
        <v>0</v>
      </c>
      <c r="CQ90" s="64">
        <f>CO90/12*3</f>
        <v>0</v>
      </c>
      <c r="CR90" s="64">
        <f>CO90/12*3</f>
        <v>0</v>
      </c>
      <c r="CS90" s="64">
        <f>CO90-CP90-CQ90-CR90</f>
        <v>0</v>
      </c>
      <c r="CT90" s="64">
        <f>'Всего с 01.01.22'!Z91</f>
        <v>0</v>
      </c>
      <c r="CU90" s="64">
        <f t="shared" si="164"/>
        <v>0</v>
      </c>
      <c r="CV90" s="64">
        <f>CT90/12*3</f>
        <v>0</v>
      </c>
      <c r="CW90" s="64">
        <f>CT90/12*3</f>
        <v>0</v>
      </c>
      <c r="CX90" s="64">
        <f>CT90-CU90-CV90-CW90</f>
        <v>0</v>
      </c>
      <c r="CY90" s="64">
        <f>'Всего с 01.01.22'!AA91</f>
        <v>0</v>
      </c>
      <c r="CZ90" s="64">
        <f t="shared" si="168"/>
        <v>0</v>
      </c>
      <c r="DA90" s="64">
        <f>CY90/12*3</f>
        <v>0</v>
      </c>
      <c r="DB90" s="64">
        <f>CY90/12*3</f>
        <v>0</v>
      </c>
      <c r="DC90" s="64">
        <f>CY90-CZ90-DA90-DB90</f>
        <v>0</v>
      </c>
    </row>
    <row r="91" spans="1:107" ht="30">
      <c r="A91" s="9"/>
      <c r="B91" s="85" t="s">
        <v>90</v>
      </c>
      <c r="C91" s="72"/>
      <c r="D91" s="73"/>
      <c r="E91" s="73"/>
      <c r="F91" s="73"/>
      <c r="G91" s="73"/>
      <c r="H91" s="32"/>
      <c r="I91" s="32"/>
      <c r="J91" s="32"/>
      <c r="K91" s="32"/>
      <c r="L91" s="32"/>
      <c r="M91" s="73">
        <v>26332</v>
      </c>
      <c r="N91" s="64">
        <f>M91/12*3</f>
        <v>6583</v>
      </c>
      <c r="O91" s="64">
        <f>M91/12*3</f>
        <v>6583</v>
      </c>
      <c r="P91" s="64">
        <f>M91/12*3</f>
        <v>6583</v>
      </c>
      <c r="Q91" s="64">
        <f>ROUND(M91-N91-O91-P91,0)</f>
        <v>6583</v>
      </c>
      <c r="R91" s="64"/>
      <c r="S91" s="64"/>
      <c r="T91" s="64"/>
      <c r="U91" s="64"/>
      <c r="V91" s="64"/>
      <c r="W91" s="64">
        <f>'Всего с 01.01.22'!K92</f>
        <v>8342</v>
      </c>
      <c r="X91" s="64">
        <f>W91/12*3</f>
        <v>2085.5</v>
      </c>
      <c r="Y91" s="64">
        <f>W91/12*3</f>
        <v>2085.5</v>
      </c>
      <c r="Z91" s="64">
        <f>W91/12*3</f>
        <v>2085.5</v>
      </c>
      <c r="AA91" s="64">
        <f>W91-X91-Y91-Z91</f>
        <v>2085.5</v>
      </c>
      <c r="AB91" s="64">
        <f>'Всего с 01.01.22'!L92</f>
        <v>147</v>
      </c>
      <c r="AC91" s="64">
        <f>AB91/12*3</f>
        <v>36.75</v>
      </c>
      <c r="AD91" s="64">
        <f>AB91/12*3</f>
        <v>36.75</v>
      </c>
      <c r="AE91" s="64">
        <f>AB91/12*3</f>
        <v>36.75</v>
      </c>
      <c r="AF91" s="64">
        <f>AB91-AC91-AD91-AE91</f>
        <v>36.75</v>
      </c>
      <c r="AG91" s="64">
        <f>'Всего с 01.01.22'!M92</f>
        <v>2807</v>
      </c>
      <c r="AH91" s="64">
        <f>AG91/12*3</f>
        <v>701.75</v>
      </c>
      <c r="AI91" s="64">
        <f>AG91/12*3</f>
        <v>701.75</v>
      </c>
      <c r="AJ91" s="64">
        <f>AG91/12*3</f>
        <v>701.75</v>
      </c>
      <c r="AK91" s="64">
        <f>AG91-AH91-AI91-AJ91</f>
        <v>701.75</v>
      </c>
      <c r="AL91" s="64">
        <f>'Всего с 01.01.22'!N92</f>
        <v>7345</v>
      </c>
      <c r="AM91" s="64">
        <f t="shared" si="115"/>
        <v>1836.25</v>
      </c>
      <c r="AN91" s="64">
        <f t="shared" si="116"/>
        <v>1836.25</v>
      </c>
      <c r="AO91" s="64">
        <f t="shared" si="117"/>
        <v>1836.25</v>
      </c>
      <c r="AP91" s="64">
        <f t="shared" si="118"/>
        <v>1836.25</v>
      </c>
      <c r="AQ91" s="64">
        <f t="shared" si="175"/>
        <v>905680606</v>
      </c>
      <c r="AR91" s="64">
        <f t="shared" si="175"/>
        <v>226420151.5</v>
      </c>
      <c r="AS91" s="64">
        <f t="shared" si="175"/>
        <v>226420151.5</v>
      </c>
      <c r="AT91" s="64">
        <f t="shared" si="175"/>
        <v>226420151.5</v>
      </c>
      <c r="AU91" s="64">
        <f t="shared" si="175"/>
        <v>226420151.5</v>
      </c>
      <c r="AV91" s="64">
        <f t="shared" si="176"/>
        <v>94960000</v>
      </c>
      <c r="AW91" s="64">
        <f t="shared" si="176"/>
        <v>23740000</v>
      </c>
      <c r="AX91" s="64">
        <f t="shared" si="176"/>
        <v>23740000</v>
      </c>
      <c r="AY91" s="64">
        <f t="shared" si="176"/>
        <v>23740000</v>
      </c>
      <c r="AZ91" s="64">
        <f t="shared" si="176"/>
        <v>23740000</v>
      </c>
      <c r="BA91" s="64">
        <f>'Всего с 01.01.22'!Q92</f>
        <v>0</v>
      </c>
      <c r="BB91" s="64">
        <f t="shared" si="86"/>
        <v>0</v>
      </c>
      <c r="BC91" s="64">
        <f>BA91/12*3</f>
        <v>0</v>
      </c>
      <c r="BD91" s="64">
        <f>BA91/12*3</f>
        <v>0</v>
      </c>
      <c r="BE91" s="64">
        <f>BA91-BB91-BC91-BD91</f>
        <v>0</v>
      </c>
      <c r="BF91" s="64">
        <f>'Всего с 01.01.22'!R92</f>
        <v>94960000</v>
      </c>
      <c r="BG91" s="64">
        <f t="shared" si="132"/>
        <v>23740000</v>
      </c>
      <c r="BH91" s="64">
        <f t="shared" si="133"/>
        <v>23740000</v>
      </c>
      <c r="BI91" s="64">
        <f t="shared" si="134"/>
        <v>23740000</v>
      </c>
      <c r="BJ91" s="64">
        <f>BF91/12*3</f>
        <v>23740000</v>
      </c>
      <c r="BK91" s="64">
        <f>'Всего с 01.01.22'!S92</f>
        <v>0</v>
      </c>
      <c r="BL91" s="64">
        <f t="shared" si="136"/>
        <v>0</v>
      </c>
      <c r="BM91" s="64">
        <f t="shared" si="137"/>
        <v>0</v>
      </c>
      <c r="BN91" s="64">
        <f t="shared" si="138"/>
        <v>0</v>
      </c>
      <c r="BO91" s="64">
        <f t="shared" si="139"/>
        <v>0</v>
      </c>
      <c r="BP91" s="64">
        <f>'Всего с 01.01.22'!T92</f>
        <v>0</v>
      </c>
      <c r="BQ91" s="64">
        <f t="shared" si="140"/>
        <v>0</v>
      </c>
      <c r="BR91" s="64">
        <f t="shared" si="141"/>
        <v>0</v>
      </c>
      <c r="BS91" s="64">
        <f t="shared" si="142"/>
        <v>0</v>
      </c>
      <c r="BT91" s="64">
        <f t="shared" si="143"/>
        <v>0</v>
      </c>
      <c r="BU91" s="64">
        <f>'Всего с 01.01.22'!U92</f>
        <v>0</v>
      </c>
      <c r="BV91" s="64">
        <f t="shared" si="144"/>
        <v>0</v>
      </c>
      <c r="BW91" s="64">
        <f t="shared" si="145"/>
        <v>0</v>
      </c>
      <c r="BX91" s="64">
        <f t="shared" si="146"/>
        <v>0</v>
      </c>
      <c r="BY91" s="64">
        <f t="shared" si="147"/>
        <v>0</v>
      </c>
      <c r="BZ91" s="64">
        <f>'Всего с 01.01.22'!V92</f>
        <v>0</v>
      </c>
      <c r="CA91" s="64">
        <f t="shared" si="148"/>
        <v>0</v>
      </c>
      <c r="CB91" s="64">
        <f>BZ91/12*3</f>
        <v>0</v>
      </c>
      <c r="CC91" s="64">
        <f>BZ91/12*3</f>
        <v>0</v>
      </c>
      <c r="CD91" s="64">
        <f>BZ91-CA91-CB91-CC91</f>
        <v>0</v>
      </c>
      <c r="CE91" s="64">
        <f>'Всего с 01.01.22'!W92</f>
        <v>0</v>
      </c>
      <c r="CF91" s="64">
        <f t="shared" si="152"/>
        <v>0</v>
      </c>
      <c r="CG91" s="64">
        <f>CE91/12*3</f>
        <v>0</v>
      </c>
      <c r="CH91" s="64">
        <f>CE91/12*3</f>
        <v>0</v>
      </c>
      <c r="CI91" s="64">
        <f>CE91-CF91-CG91-CH91</f>
        <v>0</v>
      </c>
      <c r="CJ91" s="64">
        <f>'Всего с 01.01.22'!X92</f>
        <v>675072020</v>
      </c>
      <c r="CK91" s="64">
        <f t="shared" si="156"/>
        <v>168768005</v>
      </c>
      <c r="CL91" s="64">
        <f>CJ91/12*3</f>
        <v>168768005</v>
      </c>
      <c r="CM91" s="64">
        <f>CJ91/12*3</f>
        <v>168768005</v>
      </c>
      <c r="CN91" s="64">
        <f>CJ91-CK91-CL91-CM91</f>
        <v>168768005</v>
      </c>
      <c r="CO91" s="64">
        <f>'Всего с 01.01.22'!Y92</f>
        <v>7172437</v>
      </c>
      <c r="CP91" s="64">
        <f t="shared" si="160"/>
        <v>1793109.25</v>
      </c>
      <c r="CQ91" s="64">
        <f>CO91/12*3</f>
        <v>1793109.25</v>
      </c>
      <c r="CR91" s="64">
        <f>CO91/12*3</f>
        <v>1793109.25</v>
      </c>
      <c r="CS91" s="64">
        <f>CO91-CP91-CQ91-CR91</f>
        <v>1793109.25</v>
      </c>
      <c r="CT91" s="64">
        <f>'Всего с 01.01.22'!Z92</f>
        <v>112317980</v>
      </c>
      <c r="CU91" s="64">
        <f t="shared" si="164"/>
        <v>28079495</v>
      </c>
      <c r="CV91" s="64">
        <f>CT91/12*3</f>
        <v>28079495</v>
      </c>
      <c r="CW91" s="64">
        <f>CT91/12*3</f>
        <v>28079495</v>
      </c>
      <c r="CX91" s="64">
        <f>CT91-CU91-CV91-CW91</f>
        <v>28079495</v>
      </c>
      <c r="CY91" s="64">
        <f>'Всего с 01.01.22'!AA92</f>
        <v>23330606</v>
      </c>
      <c r="CZ91" s="64">
        <f t="shared" si="168"/>
        <v>5832651.5</v>
      </c>
      <c r="DA91" s="64">
        <f>CY91/12*3</f>
        <v>5832651.5</v>
      </c>
      <c r="DB91" s="64">
        <f>CY91/12*3</f>
        <v>5832651.5</v>
      </c>
      <c r="DC91" s="64">
        <f>CY91-CZ91-DA91-DB91</f>
        <v>5832651.5</v>
      </c>
    </row>
    <row r="92" spans="1:107" ht="15">
      <c r="A92" s="9"/>
      <c r="B92" s="33" t="s">
        <v>89</v>
      </c>
      <c r="C92" s="74">
        <f>C89+C90+C91</f>
        <v>4461948</v>
      </c>
      <c r="D92" s="74">
        <f aca="true" t="shared" si="177" ref="D92:BO92">D89+D90+D91</f>
        <v>1122973</v>
      </c>
      <c r="E92" s="74">
        <f t="shared" si="177"/>
        <v>1114787</v>
      </c>
      <c r="F92" s="74">
        <f t="shared" si="177"/>
        <v>1104358</v>
      </c>
      <c r="G92" s="74">
        <f t="shared" si="177"/>
        <v>1119830</v>
      </c>
      <c r="H92" s="74">
        <f t="shared" si="177"/>
        <v>822338</v>
      </c>
      <c r="I92" s="74">
        <f t="shared" si="177"/>
        <v>205584.5</v>
      </c>
      <c r="J92" s="74">
        <f t="shared" si="177"/>
        <v>205584.5</v>
      </c>
      <c r="K92" s="74">
        <f t="shared" si="177"/>
        <v>205584.5</v>
      </c>
      <c r="L92" s="74">
        <f t="shared" si="177"/>
        <v>205584.5</v>
      </c>
      <c r="M92" s="74">
        <f t="shared" si="177"/>
        <v>2722397</v>
      </c>
      <c r="N92" s="74">
        <f t="shared" si="177"/>
        <v>680032.25</v>
      </c>
      <c r="O92" s="74">
        <f t="shared" si="177"/>
        <v>680370.25</v>
      </c>
      <c r="P92" s="74">
        <f t="shared" si="177"/>
        <v>681077.25</v>
      </c>
      <c r="Q92" s="74">
        <f t="shared" si="177"/>
        <v>680917.25</v>
      </c>
      <c r="R92" s="74">
        <f t="shared" si="177"/>
        <v>4371</v>
      </c>
      <c r="S92" s="74">
        <f t="shared" si="177"/>
        <v>1092.75</v>
      </c>
      <c r="T92" s="74">
        <f t="shared" si="177"/>
        <v>1092.75</v>
      </c>
      <c r="U92" s="74">
        <f t="shared" si="177"/>
        <v>1092.75</v>
      </c>
      <c r="V92" s="74">
        <f t="shared" si="177"/>
        <v>1093</v>
      </c>
      <c r="W92" s="74">
        <f t="shared" si="177"/>
        <v>253305</v>
      </c>
      <c r="X92" s="74">
        <f t="shared" si="177"/>
        <v>63326.25</v>
      </c>
      <c r="Y92" s="74">
        <f t="shared" si="177"/>
        <v>63326.25</v>
      </c>
      <c r="Z92" s="74">
        <f t="shared" si="177"/>
        <v>63326.25</v>
      </c>
      <c r="AA92" s="74">
        <f t="shared" si="177"/>
        <v>63326.25</v>
      </c>
      <c r="AB92" s="74">
        <f t="shared" si="177"/>
        <v>6766</v>
      </c>
      <c r="AC92" s="74">
        <f t="shared" si="177"/>
        <v>1691.5</v>
      </c>
      <c r="AD92" s="74">
        <f t="shared" si="177"/>
        <v>1691.5</v>
      </c>
      <c r="AE92" s="74">
        <f t="shared" si="177"/>
        <v>1691.5</v>
      </c>
      <c r="AF92" s="74">
        <f t="shared" si="177"/>
        <v>1691.5</v>
      </c>
      <c r="AG92" s="74">
        <f t="shared" si="177"/>
        <v>104454</v>
      </c>
      <c r="AH92" s="74">
        <f t="shared" si="177"/>
        <v>26138.5</v>
      </c>
      <c r="AI92" s="74">
        <f t="shared" si="177"/>
        <v>26163.5</v>
      </c>
      <c r="AJ92" s="74">
        <f t="shared" si="177"/>
        <v>26063.5</v>
      </c>
      <c r="AK92" s="74">
        <f t="shared" si="177"/>
        <v>26089.25</v>
      </c>
      <c r="AL92" s="74">
        <f t="shared" si="177"/>
        <v>441626</v>
      </c>
      <c r="AM92" s="74">
        <f t="shared" si="177"/>
        <v>110406.5</v>
      </c>
      <c r="AN92" s="74">
        <f t="shared" si="177"/>
        <v>110406.5</v>
      </c>
      <c r="AO92" s="74">
        <f t="shared" si="177"/>
        <v>110406.5</v>
      </c>
      <c r="AP92" s="74">
        <f t="shared" si="177"/>
        <v>110406.5</v>
      </c>
      <c r="AQ92" s="74">
        <f t="shared" si="177"/>
        <v>21297853003.199997</v>
      </c>
      <c r="AR92" s="74">
        <f t="shared" si="177"/>
        <v>5328045828.799999</v>
      </c>
      <c r="AS92" s="74">
        <f t="shared" si="177"/>
        <v>5325844439.799999</v>
      </c>
      <c r="AT92" s="74">
        <f t="shared" si="177"/>
        <v>5318098013.799999</v>
      </c>
      <c r="AU92" s="74">
        <f t="shared" si="177"/>
        <v>5325864720.799999</v>
      </c>
      <c r="AV92" s="74">
        <f t="shared" si="177"/>
        <v>7984862600.2</v>
      </c>
      <c r="AW92" s="74">
        <f t="shared" si="177"/>
        <v>1998786302.05</v>
      </c>
      <c r="AX92" s="74">
        <f t="shared" si="177"/>
        <v>1995572987.05</v>
      </c>
      <c r="AY92" s="74">
        <f t="shared" si="177"/>
        <v>1991874266.05</v>
      </c>
      <c r="AZ92" s="74">
        <f t="shared" si="177"/>
        <v>1998629045.05</v>
      </c>
      <c r="BA92" s="74">
        <f t="shared" si="177"/>
        <v>5027742918</v>
      </c>
      <c r="BB92" s="74">
        <f t="shared" si="177"/>
        <v>1256935729.5</v>
      </c>
      <c r="BC92" s="74">
        <f t="shared" si="177"/>
        <v>1256935729.5</v>
      </c>
      <c r="BD92" s="74">
        <f t="shared" si="177"/>
        <v>1256935729.5</v>
      </c>
      <c r="BE92" s="74">
        <f t="shared" si="177"/>
        <v>1256935729.5</v>
      </c>
      <c r="BF92" s="74">
        <f t="shared" si="177"/>
        <v>917990725.1999999</v>
      </c>
      <c r="BG92" s="74">
        <f t="shared" si="177"/>
        <v>232068333.29999998</v>
      </c>
      <c r="BH92" s="74">
        <f t="shared" si="177"/>
        <v>228855018.29999998</v>
      </c>
      <c r="BI92" s="74">
        <f t="shared" si="177"/>
        <v>225156297.29999998</v>
      </c>
      <c r="BJ92" s="74">
        <f t="shared" si="177"/>
        <v>231911076.29999998</v>
      </c>
      <c r="BK92" s="74">
        <f t="shared" si="177"/>
        <v>1314408565</v>
      </c>
      <c r="BL92" s="74">
        <f t="shared" si="177"/>
        <v>328602141.25</v>
      </c>
      <c r="BM92" s="74">
        <f t="shared" si="177"/>
        <v>328602141.25</v>
      </c>
      <c r="BN92" s="74">
        <f t="shared" si="177"/>
        <v>328602141.25</v>
      </c>
      <c r="BO92" s="74">
        <f t="shared" si="177"/>
        <v>328602141.25</v>
      </c>
      <c r="BP92" s="74">
        <f aca="true" t="shared" si="178" ref="BP92:DC92">BP89+BP90+BP91</f>
        <v>57223515</v>
      </c>
      <c r="BQ92" s="74">
        <f t="shared" si="178"/>
        <v>14305878.75</v>
      </c>
      <c r="BR92" s="74">
        <f t="shared" si="178"/>
        <v>14305878.75</v>
      </c>
      <c r="BS92" s="74">
        <f t="shared" si="178"/>
        <v>14305878.75</v>
      </c>
      <c r="BT92" s="74">
        <f t="shared" si="178"/>
        <v>14305878.75</v>
      </c>
      <c r="BU92" s="74">
        <f t="shared" si="178"/>
        <v>586902631</v>
      </c>
      <c r="BV92" s="74">
        <f t="shared" si="178"/>
        <v>146725657.75</v>
      </c>
      <c r="BW92" s="74">
        <f t="shared" si="178"/>
        <v>146725657.75</v>
      </c>
      <c r="BX92" s="74">
        <f t="shared" si="178"/>
        <v>146725657.75</v>
      </c>
      <c r="BY92" s="74">
        <f t="shared" si="178"/>
        <v>146725657.75</v>
      </c>
      <c r="BZ92" s="74">
        <f t="shared" si="178"/>
        <v>469524000</v>
      </c>
      <c r="CA92" s="74">
        <f t="shared" si="178"/>
        <v>117381000</v>
      </c>
      <c r="CB92" s="74">
        <f t="shared" si="178"/>
        <v>117381000</v>
      </c>
      <c r="CC92" s="74">
        <f t="shared" si="178"/>
        <v>117381000</v>
      </c>
      <c r="CD92" s="74">
        <f t="shared" si="178"/>
        <v>117381000</v>
      </c>
      <c r="CE92" s="74">
        <f t="shared" si="178"/>
        <v>80594246</v>
      </c>
      <c r="CF92" s="74">
        <f t="shared" si="178"/>
        <v>20148561.5</v>
      </c>
      <c r="CG92" s="74">
        <f t="shared" si="178"/>
        <v>20148561.5</v>
      </c>
      <c r="CH92" s="74">
        <f t="shared" si="178"/>
        <v>20148561.5</v>
      </c>
      <c r="CI92" s="74">
        <f t="shared" si="178"/>
        <v>20148561.5</v>
      </c>
      <c r="CJ92" s="74">
        <f t="shared" si="178"/>
        <v>9567699500</v>
      </c>
      <c r="CK92" s="74">
        <f t="shared" si="178"/>
        <v>2391924875</v>
      </c>
      <c r="CL92" s="74">
        <f t="shared" si="178"/>
        <v>2391924875</v>
      </c>
      <c r="CM92" s="74">
        <f t="shared" si="178"/>
        <v>2391924875</v>
      </c>
      <c r="CN92" s="74">
        <f t="shared" si="178"/>
        <v>2391924875</v>
      </c>
      <c r="CO92" s="74">
        <f t="shared" si="178"/>
        <v>264162884</v>
      </c>
      <c r="CP92" s="74">
        <f t="shared" si="178"/>
        <v>66040721</v>
      </c>
      <c r="CQ92" s="74">
        <f t="shared" si="178"/>
        <v>66040721</v>
      </c>
      <c r="CR92" s="74">
        <f t="shared" si="178"/>
        <v>66040721</v>
      </c>
      <c r="CS92" s="74">
        <f t="shared" si="178"/>
        <v>66040721</v>
      </c>
      <c r="CT92" s="74">
        <f t="shared" si="178"/>
        <v>2422570286</v>
      </c>
      <c r="CU92" s="74">
        <f t="shared" si="178"/>
        <v>606654497.5</v>
      </c>
      <c r="CV92" s="74">
        <f t="shared" si="178"/>
        <v>607666423.5</v>
      </c>
      <c r="CW92" s="74">
        <f t="shared" si="178"/>
        <v>603618718.5</v>
      </c>
      <c r="CX92" s="74">
        <f t="shared" si="178"/>
        <v>604630646.5</v>
      </c>
      <c r="CY92" s="74">
        <f t="shared" si="178"/>
        <v>1322720617</v>
      </c>
      <c r="CZ92" s="74">
        <f t="shared" si="178"/>
        <v>330680154.25</v>
      </c>
      <c r="DA92" s="74">
        <f t="shared" si="178"/>
        <v>330680154.25</v>
      </c>
      <c r="DB92" s="74">
        <f t="shared" si="178"/>
        <v>330680154.25</v>
      </c>
      <c r="DC92" s="74">
        <f t="shared" si="178"/>
        <v>330680154.25</v>
      </c>
    </row>
  </sheetData>
  <sheetProtection/>
  <mergeCells count="122">
    <mergeCell ref="BI4:BI6"/>
    <mergeCell ref="BJ4:BJ6"/>
    <mergeCell ref="BB4:BB6"/>
    <mergeCell ref="BC4:BC6"/>
    <mergeCell ref="BD4:BD6"/>
    <mergeCell ref="BE4:BE6"/>
    <mergeCell ref="BH4:BH6"/>
    <mergeCell ref="AJ5:AJ6"/>
    <mergeCell ref="AK5:AK6"/>
    <mergeCell ref="AL3:AP3"/>
    <mergeCell ref="AL4:AP4"/>
    <mergeCell ref="AL5:AL6"/>
    <mergeCell ref="AM5:AM6"/>
    <mergeCell ref="AN5:AN6"/>
    <mergeCell ref="AO5:AO6"/>
    <mergeCell ref="AP5:AP6"/>
    <mergeCell ref="CK5:CK6"/>
    <mergeCell ref="CL5:CL6"/>
    <mergeCell ref="CM5:CM6"/>
    <mergeCell ref="CN5:CN6"/>
    <mergeCell ref="W3:AF3"/>
    <mergeCell ref="W5:W6"/>
    <mergeCell ref="X5:X6"/>
    <mergeCell ref="W4:AA4"/>
    <mergeCell ref="AG3:AK3"/>
    <mergeCell ref="AG4:AK4"/>
    <mergeCell ref="DB5:DB6"/>
    <mergeCell ref="CU5:CU6"/>
    <mergeCell ref="CV5:CV6"/>
    <mergeCell ref="CW5:CW6"/>
    <mergeCell ref="CX5:CX6"/>
    <mergeCell ref="BG4:BG6"/>
    <mergeCell ref="CP5:CP6"/>
    <mergeCell ref="CQ5:CQ6"/>
    <mergeCell ref="CR5:CR6"/>
    <mergeCell ref="CS5:CS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BL4:BL6"/>
    <mergeCell ref="BM4:BM6"/>
    <mergeCell ref="BF4:BF6"/>
    <mergeCell ref="BK4:BK6"/>
    <mergeCell ref="AV3:AZ6"/>
    <mergeCell ref="AQ3:AU6"/>
    <mergeCell ref="Y5:Y6"/>
    <mergeCell ref="D2:Z2"/>
    <mergeCell ref="A3:A6"/>
    <mergeCell ref="B3:B6"/>
    <mergeCell ref="CO3:CS4"/>
    <mergeCell ref="CO5:CO6"/>
    <mergeCell ref="D5:D6"/>
    <mergeCell ref="E5:E6"/>
    <mergeCell ref="F5:F6"/>
    <mergeCell ref="BN4:BN6"/>
    <mergeCell ref="S5:S6"/>
    <mergeCell ref="BO4:BO6"/>
    <mergeCell ref="BQ4:BQ6"/>
    <mergeCell ref="BR4:BR6"/>
    <mergeCell ref="BS4:BS6"/>
    <mergeCell ref="BT4:BT6"/>
    <mergeCell ref="AA1:AL1"/>
    <mergeCell ref="AF5:AF6"/>
    <mergeCell ref="AG5:AG6"/>
    <mergeCell ref="AH5:AH6"/>
    <mergeCell ref="AI5:AI6"/>
    <mergeCell ref="CI4:CI6"/>
    <mergeCell ref="CA4:CA6"/>
    <mergeCell ref="CB4:CB6"/>
    <mergeCell ref="CT3:CX4"/>
    <mergeCell ref="CT5:CT6"/>
    <mergeCell ref="CY3:DC4"/>
    <mergeCell ref="CY5:CY6"/>
    <mergeCell ref="DC5:DC6"/>
    <mergeCell ref="CZ5:CZ6"/>
    <mergeCell ref="DA5:DA6"/>
    <mergeCell ref="BV4:BV6"/>
    <mergeCell ref="BW4:BW6"/>
    <mergeCell ref="BA4:BA6"/>
    <mergeCell ref="BZ3:CD3"/>
    <mergeCell ref="BZ4:BZ6"/>
    <mergeCell ref="CE3:CI3"/>
    <mergeCell ref="CE4:CE6"/>
    <mergeCell ref="CF4:CF6"/>
    <mergeCell ref="CG4:CG6"/>
    <mergeCell ref="CH4:CH6"/>
    <mergeCell ref="BY4:BY6"/>
    <mergeCell ref="C5:C6"/>
    <mergeCell ref="H5:H6"/>
    <mergeCell ref="G5:G6"/>
    <mergeCell ref="I5:I6"/>
    <mergeCell ref="J5:J6"/>
    <mergeCell ref="K5:K6"/>
    <mergeCell ref="BU4:BU6"/>
    <mergeCell ref="M5:M6"/>
    <mergeCell ref="N5:N6"/>
    <mergeCell ref="H4:L4"/>
    <mergeCell ref="M4:Q4"/>
    <mergeCell ref="BA3:BE3"/>
    <mergeCell ref="BF3:BJ3"/>
    <mergeCell ref="BK3:BO3"/>
    <mergeCell ref="BX4:BX6"/>
    <mergeCell ref="BU3:BY3"/>
    <mergeCell ref="O5:O6"/>
    <mergeCell ref="P5:P6"/>
    <mergeCell ref="Q5:Q6"/>
    <mergeCell ref="CJ5:CJ6"/>
    <mergeCell ref="C3:V3"/>
    <mergeCell ref="R5:R6"/>
    <mergeCell ref="BP3:BT3"/>
    <mergeCell ref="BP4:BP6"/>
    <mergeCell ref="CC4:CC6"/>
    <mergeCell ref="CD4:CD6"/>
    <mergeCell ref="L5:L6"/>
    <mergeCell ref="CJ3:CN4"/>
    <mergeCell ref="C4:G4"/>
  </mergeCells>
  <conditionalFormatting sqref="A9:A90 Z90">
    <cfRule type="cellIs" priority="2" dxfId="0" operator="lessThan" stopIfTrue="1">
      <formula>0</formula>
    </cfRule>
  </conditionalFormatting>
  <printOptions/>
  <pageMargins left="0.11811023622047245" right="0.11811023622047245" top="0.9448818897637796" bottom="0.35433070866141736" header="0.31496062992125984" footer="0.31496062992125984"/>
  <pageSetup fitToWidth="4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Komissarova</dc:creator>
  <cp:keywords/>
  <dc:description/>
  <cp:lastModifiedBy>econ_2</cp:lastModifiedBy>
  <cp:lastPrinted>2022-01-12T12:13:17Z</cp:lastPrinted>
  <dcterms:created xsi:type="dcterms:W3CDTF">2015-08-13T11:05:22Z</dcterms:created>
  <dcterms:modified xsi:type="dcterms:W3CDTF">2022-01-19T07:20:30Z</dcterms:modified>
  <cp:category/>
  <cp:version/>
  <cp:contentType/>
  <cp:contentStatus/>
</cp:coreProperties>
</file>